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2021\wwwroot\assets\"/>
    </mc:Choice>
  </mc:AlternateContent>
  <xr:revisionPtr revIDLastSave="0" documentId="13_ncr:1_{E981DE5E-AECC-4F8F-BACA-68BF2809AE76}" xr6:coauthVersionLast="47" xr6:coauthVersionMax="47" xr10:uidLastSave="{00000000-0000-0000-0000-000000000000}"/>
  <bookViews>
    <workbookView xWindow="-120" yWindow="-120" windowWidth="37710" windowHeight="21840" tabRatio="678" activeTab="1" xr2:uid="{00000000-000D-0000-FFFF-FFFF00000000}"/>
  </bookViews>
  <sheets>
    <sheet name="Instructions" sheetId="8" r:id="rId1"/>
    <sheet name="2023 Fundraising SS" sheetId="11" r:id="rId2"/>
    <sheet name="Group Progress Bar Chart" sheetId="12" r:id="rId3"/>
    <sheet name="Sales Pie Chart" sheetId="15" r:id="rId4"/>
    <sheet name="Member Sales Bar Chart" sheetId="13" r:id="rId5"/>
  </sheets>
  <definedNames>
    <definedName name="_xlnm.Print_Area" localSheetId="1">'2023 Fundraising SS'!$B$2:$AE$77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11" l="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D76" i="11"/>
  <c r="N72" i="11" l="1"/>
  <c r="X72" i="11"/>
  <c r="W72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W68" i="11" s="1"/>
  <c r="X67" i="11"/>
  <c r="Y67" i="11"/>
  <c r="AA67" i="11"/>
  <c r="W73" i="11" l="1"/>
  <c r="W74" i="11"/>
  <c r="AB67" i="11"/>
  <c r="AD17" i="11"/>
  <c r="W75" i="11" l="1"/>
  <c r="AD67" i="11"/>
  <c r="F73" i="11"/>
  <c r="J73" i="11"/>
  <c r="N73" i="11"/>
  <c r="T68" i="11"/>
  <c r="T72" i="11"/>
  <c r="J72" i="11"/>
  <c r="F72" i="11"/>
  <c r="T73" i="11" l="1"/>
  <c r="J74" i="11"/>
  <c r="J75" i="11" s="1"/>
  <c r="F68" i="11"/>
  <c r="F74" i="11"/>
  <c r="F75" i="11" s="1"/>
  <c r="J68" i="11"/>
  <c r="N68" i="11"/>
  <c r="N74" i="11"/>
  <c r="N75" i="11" s="1"/>
  <c r="T74" i="11"/>
  <c r="C10" i="11"/>
  <c r="C12" i="11" s="1"/>
  <c r="X73" i="11"/>
  <c r="V72" i="11"/>
  <c r="C67" i="11"/>
  <c r="C68" i="11" s="1"/>
  <c r="D73" i="11"/>
  <c r="E73" i="11"/>
  <c r="G73" i="11"/>
  <c r="H73" i="11"/>
  <c r="I73" i="11"/>
  <c r="K73" i="11"/>
  <c r="M68" i="11"/>
  <c r="O68" i="11"/>
  <c r="P73" i="11"/>
  <c r="Q73" i="11"/>
  <c r="R73" i="11"/>
  <c r="S73" i="11"/>
  <c r="AA73" i="11"/>
  <c r="AB72" i="11"/>
  <c r="AA72" i="11"/>
  <c r="Z72" i="11"/>
  <c r="Y72" i="11"/>
  <c r="U72" i="11"/>
  <c r="S72" i="11"/>
  <c r="R72" i="11"/>
  <c r="Q72" i="11"/>
  <c r="P72" i="11"/>
  <c r="O72" i="11"/>
  <c r="M72" i="11"/>
  <c r="L72" i="11"/>
  <c r="K72" i="11"/>
  <c r="I72" i="11"/>
  <c r="H72" i="11"/>
  <c r="G72" i="11"/>
  <c r="E72" i="11"/>
  <c r="D72" i="11"/>
  <c r="C72" i="11"/>
  <c r="Y68" i="11"/>
  <c r="U73" i="11"/>
  <c r="AE18" i="11" l="1"/>
  <c r="AE24" i="11"/>
  <c r="AE30" i="11"/>
  <c r="AE36" i="11"/>
  <c r="AE42" i="11"/>
  <c r="AE48" i="11"/>
  <c r="AE54" i="11"/>
  <c r="AE60" i="11"/>
  <c r="AE66" i="11"/>
  <c r="AE23" i="11"/>
  <c r="AE35" i="11"/>
  <c r="AE47" i="11"/>
  <c r="AE65" i="11"/>
  <c r="AE19" i="11"/>
  <c r="AE25" i="11"/>
  <c r="AE31" i="11"/>
  <c r="AE37" i="11"/>
  <c r="AE43" i="11"/>
  <c r="AE49" i="11"/>
  <c r="AE55" i="11"/>
  <c r="AE61" i="11"/>
  <c r="AE21" i="11"/>
  <c r="AE39" i="11"/>
  <c r="AE51" i="11"/>
  <c r="AE63" i="11"/>
  <c r="AE28" i="11"/>
  <c r="AE64" i="11"/>
  <c r="AE29" i="11"/>
  <c r="AE41" i="11"/>
  <c r="AE53" i="11"/>
  <c r="AE20" i="11"/>
  <c r="AE26" i="11"/>
  <c r="AE32" i="11"/>
  <c r="AE38" i="11"/>
  <c r="AE44" i="11"/>
  <c r="AE50" i="11"/>
  <c r="AE56" i="11"/>
  <c r="AE62" i="11"/>
  <c r="AE27" i="11"/>
  <c r="AE33" i="11"/>
  <c r="AE45" i="11"/>
  <c r="AE57" i="11"/>
  <c r="AE22" i="11"/>
  <c r="AE34" i="11"/>
  <c r="AE40" i="11"/>
  <c r="AE46" i="11"/>
  <c r="AE52" i="11"/>
  <c r="AE58" i="11"/>
  <c r="AE59" i="11"/>
  <c r="AC17" i="11"/>
  <c r="AE17" i="11"/>
  <c r="Z67" i="11"/>
  <c r="Z74" i="11" s="1"/>
  <c r="T75" i="11"/>
  <c r="M73" i="11"/>
  <c r="M74" i="11"/>
  <c r="E74" i="11"/>
  <c r="E75" i="11" s="1"/>
  <c r="E68" i="11"/>
  <c r="L74" i="11"/>
  <c r="G74" i="11"/>
  <c r="G75" i="11" s="1"/>
  <c r="S68" i="11"/>
  <c r="H68" i="11"/>
  <c r="Y73" i="11"/>
  <c r="C74" i="11"/>
  <c r="K74" i="11"/>
  <c r="K75" i="11" s="1"/>
  <c r="L73" i="11"/>
  <c r="X74" i="11"/>
  <c r="X75" i="11" s="1"/>
  <c r="Y74" i="11"/>
  <c r="L68" i="11"/>
  <c r="V74" i="11"/>
  <c r="U74" i="11"/>
  <c r="U75" i="11" s="1"/>
  <c r="I74" i="11"/>
  <c r="I75" i="11" s="1"/>
  <c r="U68" i="11"/>
  <c r="S74" i="11"/>
  <c r="S75" i="11" s="1"/>
  <c r="G68" i="11"/>
  <c r="K68" i="11"/>
  <c r="Q68" i="11"/>
  <c r="Q74" i="11"/>
  <c r="Q75" i="11" s="1"/>
  <c r="AB74" i="11"/>
  <c r="AA74" i="11"/>
  <c r="AA75" i="11" s="1"/>
  <c r="X68" i="11"/>
  <c r="R68" i="11"/>
  <c r="R74" i="11"/>
  <c r="R75" i="11" s="1"/>
  <c r="P74" i="11"/>
  <c r="P75" i="11" s="1"/>
  <c r="P68" i="11"/>
  <c r="O74" i="11"/>
  <c r="V73" i="11"/>
  <c r="I68" i="11"/>
  <c r="D74" i="11"/>
  <c r="D75" i="11" s="1"/>
  <c r="C73" i="11"/>
  <c r="D68" i="11"/>
  <c r="V68" i="11"/>
  <c r="O73" i="11"/>
  <c r="H74" i="11"/>
  <c r="AC67" i="11" l="1"/>
  <c r="AE67" i="11"/>
  <c r="G9" i="11" s="1"/>
  <c r="H75" i="11"/>
  <c r="AC74" i="11"/>
  <c r="M75" i="11"/>
  <c r="L75" i="11"/>
  <c r="Y75" i="11"/>
  <c r="V75" i="11"/>
  <c r="C75" i="11"/>
  <c r="AB73" i="11"/>
  <c r="AB75" i="11" s="1"/>
  <c r="G10" i="11"/>
  <c r="G12" i="11" s="1"/>
  <c r="Z73" i="11"/>
  <c r="Z75" i="11" s="1"/>
  <c r="O75" i="11"/>
  <c r="AD75" i="11" l="1"/>
  <c r="AD77" i="11" s="1"/>
  <c r="AC73" i="11"/>
</calcChain>
</file>

<file path=xl/sharedStrings.xml><?xml version="1.0" encoding="utf-8"?>
<sst xmlns="http://schemas.openxmlformats.org/spreadsheetml/2006/main" count="100" uniqueCount="98">
  <si>
    <t>Your Product Cost</t>
  </si>
  <si>
    <t xml:space="preserve">Total </t>
  </si>
  <si>
    <t>Member</t>
  </si>
  <si>
    <t>Total Costs per Product</t>
  </si>
  <si>
    <t>Group Total Costs</t>
  </si>
  <si>
    <t>Group Total Sales</t>
  </si>
  <si>
    <t>Greens</t>
  </si>
  <si>
    <t>Group Profits</t>
  </si>
  <si>
    <t>Products</t>
  </si>
  <si>
    <t>Total Products Sold</t>
  </si>
  <si>
    <t xml:space="preserve">Profit $$ Goal: </t>
  </si>
  <si>
    <t># of Members:</t>
  </si>
  <si>
    <t>Enter values that correspond to your group's fundraiser in pink cells</t>
  </si>
  <si>
    <t xml:space="preserve">           - Selling Prices</t>
  </si>
  <si>
    <t xml:space="preserve">           - Shipping Costs</t>
  </si>
  <si>
    <t xml:space="preserve">           - Fundraiser $$ Profit Goal</t>
  </si>
  <si>
    <t xml:space="preserve">           - # of Members Selling</t>
  </si>
  <si>
    <t xml:space="preserve">           - Greenzit Costs (if applicable)</t>
  </si>
  <si>
    <t>As members report sales, enter the # of items sold in the appropriate cells.</t>
  </si>
  <si>
    <t>Moniter the progress of your fundraiser using the Charts provided</t>
  </si>
  <si>
    <t>Your Selling Price</t>
  </si>
  <si>
    <t>Profit</t>
  </si>
  <si>
    <t>(see instructions below)</t>
  </si>
  <si>
    <t>Unit Sales Goal per member</t>
  </si>
  <si>
    <t>Unit Sales
per</t>
  </si>
  <si>
    <t>$$ Sales
per</t>
  </si>
  <si>
    <t>earned                  per</t>
  </si>
  <si>
    <t>BENEFITS OF USING THE FUNDRAISING TALLY SHEET:</t>
  </si>
  <si>
    <t>2.  This tool makes it easy to view your group's Total Product Sales, Costs and Profits!</t>
  </si>
  <si>
    <t xml:space="preserve">4.  This spreadsheet contains the information you will need to complete your Guesstimate, Final order, and your HGP Organizational Order Form. </t>
  </si>
  <si>
    <t>1. Enter each of your members' names</t>
  </si>
  <si>
    <t>7. You're ready to go! Record your members' sales to track the progress of your fundraiser!</t>
  </si>
  <si>
    <r>
      <t xml:space="preserve">Total Units Sales Goal 
</t>
    </r>
    <r>
      <rPr>
        <i/>
        <sz val="9"/>
        <rFont val="Arial"/>
        <family val="2"/>
      </rPr>
      <t>(assumes $5 profit per unit sold)</t>
    </r>
  </si>
  <si>
    <t>Insert Greenzit cost (if applicable)</t>
  </si>
  <si>
    <r>
      <t xml:space="preserve">Shipping Cost </t>
    </r>
    <r>
      <rPr>
        <sz val="8"/>
        <rFont val="Arial"/>
        <family val="2"/>
      </rPr>
      <t>(if applicable)</t>
    </r>
  </si>
  <si>
    <t>Items Sold</t>
  </si>
  <si>
    <t>We are more than happy to answer any questions!  Please call (800) 446-4229 with any questions.</t>
  </si>
  <si>
    <t xml:space="preserve">
Fundraising 
Results</t>
  </si>
  <si>
    <t xml:space="preserve">
(Next 
Column)</t>
  </si>
  <si>
    <t>Case Quanities To Order</t>
  </si>
  <si>
    <t>Members' Names</t>
  </si>
  <si>
    <t>3.  Track Progress towards your Fundraising Goals with the Bar Charts included in this tool (see tabs below).  These are a great motivational tools for your members.</t>
  </si>
  <si>
    <t>28" Victorian Wreath</t>
  </si>
  <si>
    <t>36" Classic Wreath</t>
  </si>
  <si>
    <t>36" Victorian Vreath</t>
  </si>
  <si>
    <t>48" Classic Wreath</t>
  </si>
  <si>
    <t>Classic                          Spray</t>
  </si>
  <si>
    <t>Victorian Spray</t>
  </si>
  <si>
    <t>Cranberry Splash Spray</t>
  </si>
  <si>
    <t>25' Garlands</t>
  </si>
  <si>
    <t>50'  Garlands</t>
  </si>
  <si>
    <t>EZ Hanger</t>
  </si>
  <si>
    <t>Decorator Bags</t>
  </si>
  <si>
    <t>Ttl Costs</t>
  </si>
  <si>
    <t>Ttl Sales</t>
  </si>
  <si>
    <t>25" Cranberry Splash Wreath</t>
  </si>
  <si>
    <t>28" Cranberry Splash Wreath</t>
  </si>
  <si>
    <t>36" Cranberry Splash Wreath</t>
  </si>
  <si>
    <t>Fundraiser Summary</t>
  </si>
  <si>
    <t>2. Enter your Profit $$ Sales Goal (Cell 2C)</t>
  </si>
  <si>
    <t>3. Enter the # of members selling (Cell 3C)</t>
  </si>
  <si>
    <t>4. Enter your Selling Prices (Line 9)</t>
  </si>
  <si>
    <t>5. Enter the Shipping Costs for your zone (if applicable) (Line 39)</t>
  </si>
  <si>
    <t>6. Enter your Greenzit costs (if applicable) - (Line 40)</t>
  </si>
  <si>
    <t xml:space="preserve">          In some cases, this quantity will be more than your members have 'pre-sold'. Over all the decades thousands of groups have been using our</t>
  </si>
  <si>
    <t xml:space="preserve">          Tradtitional Program, few have had any problem selling these additional items. This is due to the likelyhood that your customers will request</t>
  </si>
  <si>
    <t xml:space="preserve">          to purchase more items than they have pre-ordered. In most cases, our customers wish they had ordered more cases than they origonally requested.</t>
  </si>
  <si>
    <t xml:space="preserve">          If you still have a few items left over, brainstorm with your membes to request a 'sale event' at church, school or local business that can use them as gifts.</t>
  </si>
  <si>
    <t xml:space="preserve">Average </t>
  </si>
  <si>
    <t>Total Units sold</t>
  </si>
  <si>
    <t>25" Wintergreen Wreath</t>
  </si>
  <si>
    <t>28" Wintergreen Wreath</t>
  </si>
  <si>
    <t>36" Wintergreen Wreath</t>
  </si>
  <si>
    <t>Winter-green Spray</t>
  </si>
  <si>
    <t>Table Top Christmas Tree</t>
  </si>
  <si>
    <t>Items sold per Member</t>
  </si>
  <si>
    <t>NOTE #2: If using this sheet as a basis for filling out your FINAL ORDER FORM, use Line #43 which has the case quantities needed for ordering. All items Traditional Program Products need to be ordered in case quantities.</t>
  </si>
  <si>
    <t>NOTE: As you know, all Traditional Program Products need to be ordered in case quantities, the values in Row #43.</t>
  </si>
  <si>
    <t>15' Garlands</t>
  </si>
  <si>
    <t>Ciana Center - piece</t>
  </si>
  <si>
    <t>LED    Light   Sets</t>
  </si>
  <si>
    <t>28"    Classic Wreath</t>
  </si>
  <si>
    <t>25"       Classic Wreath</t>
  </si>
  <si>
    <t>25"           Victorian   Wreath</t>
  </si>
  <si>
    <t>60"   Classic Wreath</t>
  </si>
  <si>
    <t>2023 Fundraising Tally Spreadsheet</t>
  </si>
  <si>
    <t>My Group's 2023 Fundraising Goals:</t>
  </si>
  <si>
    <t>TOTAL FUNDRAISING PROFITS</t>
  </si>
  <si>
    <t>Traditional Program Profits</t>
  </si>
  <si>
    <t>GiftItForward Profits</t>
  </si>
  <si>
    <t>Total GiftItForward products sold:</t>
  </si>
  <si>
    <t>times</t>
  </si>
  <si>
    <t>profit equals:</t>
  </si>
  <si>
    <t>NOTE: Please replace values in pink cells with values that correspond to your organizations costs &amp; prices. Do not delete any rows or columns, this will render your formulas ineffective.</t>
  </si>
  <si>
    <r>
      <t>HOW TO USE YOUR FUNDRAISING TALLY SHEET:</t>
    </r>
    <r>
      <rPr>
        <b/>
        <sz val="20"/>
        <rFont val="Arial"/>
        <family val="2"/>
      </rPr>
      <t xml:space="preserve">  </t>
    </r>
    <r>
      <rPr>
        <b/>
        <u/>
        <sz val="14"/>
        <rFont val="Arial"/>
        <family val="2"/>
      </rPr>
      <t>Do not hesitate to contact your Fundraising Coach for assistance using this Excel Spreadsheet.</t>
    </r>
  </si>
  <si>
    <t>1.  This is an excellent tool for managing and tracking your Group's progress towards its 2023 Fundraising Goal!</t>
  </si>
  <si>
    <t>Instructions for using the 2023 Fundraising Tally Spreadsheet</t>
  </si>
  <si>
    <t>Clear the white area with the order numbers &amp; the members names in the 2023 Fundraising Spreadsheet (see tabs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</si>
</sst>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7.75"/>
      <name val="Arial"/>
      <family val="2"/>
    </font>
    <font>
      <b/>
      <sz val="7.75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54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28"/>
      <color rgb="FFFF0000"/>
      <name val="Arial"/>
      <family val="2"/>
    </font>
    <font>
      <b/>
      <sz val="36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44" fontId="2" fillId="2" borderId="0" xfId="0" applyNumberFormat="1" applyFont="1" applyFill="1"/>
    <xf numFmtId="0" fontId="7" fillId="3" borderId="1" xfId="0" applyFont="1" applyFill="1" applyBorder="1" applyAlignment="1">
      <alignment horizontal="center"/>
    </xf>
    <xf numFmtId="44" fontId="1" fillId="0" borderId="0" xfId="1" applyBorder="1"/>
    <xf numFmtId="0" fontId="2" fillId="5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44" fontId="5" fillId="5" borderId="2" xfId="1" applyFont="1" applyFill="1" applyBorder="1"/>
    <xf numFmtId="44" fontId="5" fillId="5" borderId="3" xfId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37" fontId="7" fillId="3" borderId="7" xfId="0" applyNumberFormat="1" applyFont="1" applyFill="1" applyBorder="1"/>
    <xf numFmtId="0" fontId="6" fillId="5" borderId="4" xfId="0" applyFont="1" applyFill="1" applyBorder="1"/>
    <xf numFmtId="0" fontId="0" fillId="5" borderId="8" xfId="0" applyFill="1" applyBorder="1" applyAlignment="1">
      <alignment horizontal="center" wrapText="1"/>
    </xf>
    <xf numFmtId="37" fontId="7" fillId="3" borderId="3" xfId="0" applyNumberFormat="1" applyFont="1" applyFill="1" applyBorder="1"/>
    <xf numFmtId="0" fontId="2" fillId="3" borderId="0" xfId="0" applyFont="1" applyFill="1" applyAlignment="1">
      <alignment horizontal="center"/>
    </xf>
    <xf numFmtId="0" fontId="0" fillId="2" borderId="0" xfId="0" applyFill="1"/>
    <xf numFmtId="0" fontId="10" fillId="0" borderId="9" xfId="0" applyFont="1" applyBorder="1" applyAlignment="1">
      <alignment horizontal="left"/>
    </xf>
    <xf numFmtId="0" fontId="0" fillId="5" borderId="0" xfId="0" applyFill="1"/>
    <xf numFmtId="44" fontId="1" fillId="5" borderId="0" xfId="1" applyFill="1" applyBorder="1"/>
    <xf numFmtId="44" fontId="1" fillId="5" borderId="13" xfId="1" applyFill="1" applyBorder="1"/>
    <xf numFmtId="0" fontId="9" fillId="5" borderId="15" xfId="0" applyFont="1" applyFill="1" applyBorder="1"/>
    <xf numFmtId="0" fontId="0" fillId="5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/>
    <xf numFmtId="0" fontId="0" fillId="4" borderId="1" xfId="0" applyFill="1" applyBorder="1"/>
    <xf numFmtId="0" fontId="0" fillId="4" borderId="16" xfId="0" applyFill="1" applyBorder="1"/>
    <xf numFmtId="0" fontId="0" fillId="4" borderId="17" xfId="0" applyFill="1" applyBorder="1"/>
    <xf numFmtId="0" fontId="12" fillId="5" borderId="19" xfId="0" applyFont="1" applyFill="1" applyBorder="1"/>
    <xf numFmtId="0" fontId="14" fillId="5" borderId="0" xfId="0" applyFont="1" applyFill="1"/>
    <xf numFmtId="0" fontId="14" fillId="4" borderId="0" xfId="0" applyFont="1" applyFill="1"/>
    <xf numFmtId="44" fontId="7" fillId="3" borderId="21" xfId="0" applyNumberFormat="1" applyFont="1" applyFill="1" applyBorder="1"/>
    <xf numFmtId="0" fontId="16" fillId="0" borderId="0" xfId="0" applyFont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4" fillId="0" borderId="0" xfId="0" applyFont="1"/>
    <xf numFmtId="0" fontId="16" fillId="3" borderId="22" xfId="0" applyFont="1" applyFill="1" applyBorder="1"/>
    <xf numFmtId="0" fontId="16" fillId="4" borderId="4" xfId="0" applyFont="1" applyFill="1" applyBorder="1"/>
    <xf numFmtId="0" fontId="4" fillId="5" borderId="25" xfId="0" applyFont="1" applyFill="1" applyBorder="1" applyAlignment="1">
      <alignment horizontal="center" wrapText="1"/>
    </xf>
    <xf numFmtId="0" fontId="11" fillId="0" borderId="0" xfId="0" applyFont="1"/>
    <xf numFmtId="0" fontId="11" fillId="0" borderId="27" xfId="0" applyFont="1" applyBorder="1" applyAlignment="1">
      <alignment horizontal="centerContinuous"/>
    </xf>
    <xf numFmtId="0" fontId="11" fillId="0" borderId="27" xfId="0" applyFont="1" applyBorder="1" applyAlignment="1">
      <alignment horizontal="center" wrapText="1"/>
    </xf>
    <xf numFmtId="1" fontId="11" fillId="0" borderId="5" xfId="0" applyNumberFormat="1" applyFont="1" applyBorder="1" applyAlignment="1">
      <alignment horizontal="centerContinuous"/>
    </xf>
    <xf numFmtId="0" fontId="11" fillId="3" borderId="0" xfId="0" applyFont="1" applyFill="1" applyAlignment="1">
      <alignment horizontal="center" vertical="justify"/>
    </xf>
    <xf numFmtId="0" fontId="4" fillId="5" borderId="9" xfId="0" applyFont="1" applyFill="1" applyBorder="1" applyAlignment="1">
      <alignment horizontal="center" wrapText="1"/>
    </xf>
    <xf numFmtId="0" fontId="11" fillId="5" borderId="27" xfId="0" applyFont="1" applyFill="1" applyBorder="1"/>
    <xf numFmtId="0" fontId="11" fillId="3" borderId="5" xfId="0" applyFont="1" applyFill="1" applyBorder="1"/>
    <xf numFmtId="0" fontId="11" fillId="0" borderId="25" xfId="0" applyFont="1" applyBorder="1" applyAlignment="1">
      <alignment horizontal="centerContinuous"/>
    </xf>
    <xf numFmtId="0" fontId="11" fillId="0" borderId="25" xfId="0" applyFont="1" applyBorder="1" applyAlignment="1">
      <alignment horizontal="center" wrapText="1"/>
    </xf>
    <xf numFmtId="1" fontId="11" fillId="0" borderId="29" xfId="0" applyNumberFormat="1" applyFont="1" applyBorder="1" applyAlignment="1">
      <alignment horizontal="centerContinuous"/>
    </xf>
    <xf numFmtId="0" fontId="2" fillId="7" borderId="11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7" fontId="7" fillId="3" borderId="10" xfId="0" applyNumberFormat="1" applyFont="1" applyFill="1" applyBorder="1" applyAlignment="1">
      <alignment horizontal="center"/>
    </xf>
    <xf numFmtId="7" fontId="16" fillId="3" borderId="30" xfId="0" applyNumberFormat="1" applyFont="1" applyFill="1" applyBorder="1" applyAlignment="1">
      <alignment horizontal="center" vertical="justify"/>
    </xf>
    <xf numFmtId="7" fontId="7" fillId="3" borderId="30" xfId="0" applyNumberFormat="1" applyFont="1" applyFill="1" applyBorder="1" applyAlignment="1">
      <alignment horizontal="center"/>
    </xf>
    <xf numFmtId="7" fontId="0" fillId="2" borderId="7" xfId="0" applyNumberFormat="1" applyFill="1" applyBorder="1"/>
    <xf numFmtId="7" fontId="0" fillId="3" borderId="28" xfId="0" applyNumberFormat="1" applyFill="1" applyBorder="1"/>
    <xf numFmtId="7" fontId="0" fillId="3" borderId="31" xfId="0" applyNumberFormat="1" applyFill="1" applyBorder="1"/>
    <xf numFmtId="7" fontId="0" fillId="0" borderId="0" xfId="0" applyNumberFormat="1"/>
    <xf numFmtId="37" fontId="21" fillId="2" borderId="3" xfId="1" applyNumberFormat="1" applyFont="1" applyFill="1" applyBorder="1" applyAlignment="1">
      <alignment horizontal="centerContinuous"/>
    </xf>
    <xf numFmtId="37" fontId="21" fillId="0" borderId="3" xfId="1" applyNumberFormat="1" applyFont="1" applyBorder="1"/>
    <xf numFmtId="37" fontId="21" fillId="0" borderId="2" xfId="1" applyNumberFormat="1" applyFont="1" applyBorder="1"/>
    <xf numFmtId="37" fontId="21" fillId="6" borderId="25" xfId="1" applyNumberFormat="1" applyFont="1" applyFill="1" applyBorder="1"/>
    <xf numFmtId="44" fontId="5" fillId="8" borderId="3" xfId="1" applyFont="1" applyFill="1" applyBorder="1"/>
    <xf numFmtId="0" fontId="5" fillId="8" borderId="3" xfId="0" applyFont="1" applyFill="1" applyBorder="1"/>
    <xf numFmtId="44" fontId="21" fillId="0" borderId="0" xfId="1" applyFont="1" applyBorder="1"/>
    <xf numFmtId="0" fontId="11" fillId="3" borderId="33" xfId="0" applyFont="1" applyFill="1" applyBorder="1" applyAlignment="1">
      <alignment horizontal="center" vertical="justify" wrapText="1"/>
    </xf>
    <xf numFmtId="44" fontId="7" fillId="3" borderId="0" xfId="0" applyNumberFormat="1" applyFont="1" applyFill="1"/>
    <xf numFmtId="37" fontId="7" fillId="3" borderId="0" xfId="0" applyNumberFormat="1" applyFont="1" applyFill="1"/>
    <xf numFmtId="0" fontId="2" fillId="6" borderId="34" xfId="0" applyFont="1" applyFill="1" applyBorder="1"/>
    <xf numFmtId="0" fontId="4" fillId="4" borderId="35" xfId="0" applyFont="1" applyFill="1" applyBorder="1"/>
    <xf numFmtId="37" fontId="7" fillId="9" borderId="21" xfId="1" applyNumberFormat="1" applyFont="1" applyFill="1" applyBorder="1"/>
    <xf numFmtId="0" fontId="0" fillId="5" borderId="9" xfId="0" applyFill="1" applyBorder="1" applyAlignment="1">
      <alignment horizontal="center" wrapText="1"/>
    </xf>
    <xf numFmtId="0" fontId="6" fillId="5" borderId="39" xfId="0" applyFont="1" applyFill="1" applyBorder="1" applyAlignment="1">
      <alignment horizontal="right"/>
    </xf>
    <xf numFmtId="0" fontId="5" fillId="5" borderId="31" xfId="0" applyFont="1" applyFill="1" applyBorder="1" applyAlignment="1">
      <alignment horizontal="center"/>
    </xf>
    <xf numFmtId="0" fontId="23" fillId="0" borderId="0" xfId="0" applyFont="1"/>
    <xf numFmtId="0" fontId="9" fillId="7" borderId="40" xfId="0" applyFont="1" applyFill="1" applyBorder="1" applyAlignment="1">
      <alignment horizontal="centerContinuous"/>
    </xf>
    <xf numFmtId="0" fontId="13" fillId="10" borderId="9" xfId="0" applyFont="1" applyFill="1" applyBorder="1"/>
    <xf numFmtId="0" fontId="11" fillId="10" borderId="41" xfId="0" applyFont="1" applyFill="1" applyBorder="1"/>
    <xf numFmtId="0" fontId="11" fillId="10" borderId="42" xfId="0" applyFont="1" applyFill="1" applyBorder="1"/>
    <xf numFmtId="0" fontId="11" fillId="3" borderId="1" xfId="0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Continuous"/>
    </xf>
    <xf numFmtId="44" fontId="4" fillId="4" borderId="43" xfId="2" applyFont="1" applyFill="1" applyBorder="1" applyProtection="1">
      <protection locked="0"/>
    </xf>
    <xf numFmtId="44" fontId="4" fillId="4" borderId="44" xfId="2" applyFont="1" applyFill="1" applyBorder="1" applyProtection="1">
      <protection locked="0"/>
    </xf>
    <xf numFmtId="0" fontId="16" fillId="7" borderId="2" xfId="3" applyFont="1" applyFill="1" applyBorder="1" applyAlignment="1">
      <alignment horizontal="center" vertical="justify"/>
    </xf>
    <xf numFmtId="0" fontId="16" fillId="7" borderId="3" xfId="3" applyFont="1" applyFill="1" applyBorder="1" applyAlignment="1">
      <alignment horizontal="center" vertical="justify"/>
    </xf>
    <xf numFmtId="44" fontId="6" fillId="7" borderId="25" xfId="2" applyFont="1" applyFill="1" applyBorder="1" applyAlignment="1">
      <alignment horizontal="centerContinuous"/>
    </xf>
    <xf numFmtId="0" fontId="16" fillId="7" borderId="46" xfId="3" applyFont="1" applyFill="1" applyBorder="1" applyAlignment="1">
      <alignment horizontal="center" vertical="justify"/>
    </xf>
    <xf numFmtId="37" fontId="5" fillId="2" borderId="46" xfId="1" applyNumberFormat="1" applyFont="1" applyFill="1" applyBorder="1" applyAlignment="1">
      <alignment horizontal="centerContinuous"/>
    </xf>
    <xf numFmtId="37" fontId="21" fillId="0" borderId="46" xfId="1" applyNumberFormat="1" applyFont="1" applyBorder="1"/>
    <xf numFmtId="1" fontId="11" fillId="3" borderId="5" xfId="0" applyNumberFormat="1" applyFont="1" applyFill="1" applyBorder="1"/>
    <xf numFmtId="0" fontId="2" fillId="7" borderId="40" xfId="0" applyFont="1" applyFill="1" applyBorder="1" applyAlignment="1">
      <alignment horizontal="centerContinuous"/>
    </xf>
    <xf numFmtId="0" fontId="7" fillId="3" borderId="47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37" fontId="21" fillId="2" borderId="2" xfId="1" applyNumberFormat="1" applyFont="1" applyFill="1" applyBorder="1" applyAlignment="1">
      <alignment horizontal="centerContinuous"/>
    </xf>
    <xf numFmtId="37" fontId="7" fillId="0" borderId="3" xfId="2" applyNumberFormat="1" applyFont="1" applyBorder="1"/>
    <xf numFmtId="37" fontId="7" fillId="0" borderId="20" xfId="2" applyNumberFormat="1" applyFont="1" applyBorder="1"/>
    <xf numFmtId="37" fontId="24" fillId="0" borderId="3" xfId="2" applyNumberFormat="1" applyFont="1" applyBorder="1"/>
    <xf numFmtId="37" fontId="24" fillId="0" borderId="2" xfId="2" applyNumberFormat="1" applyFont="1" applyBorder="1"/>
    <xf numFmtId="0" fontId="25" fillId="0" borderId="0" xfId="0" applyFont="1"/>
    <xf numFmtId="37" fontId="1" fillId="0" borderId="2" xfId="1" applyNumberFormat="1" applyBorder="1"/>
    <xf numFmtId="37" fontId="1" fillId="0" borderId="3" xfId="1" applyNumberFormat="1" applyBorder="1"/>
    <xf numFmtId="37" fontId="1" fillId="0" borderId="3" xfId="1" applyNumberFormat="1" applyFont="1" applyBorder="1"/>
    <xf numFmtId="44" fontId="2" fillId="5" borderId="2" xfId="2" applyFont="1" applyFill="1" applyBorder="1"/>
    <xf numFmtId="44" fontId="2" fillId="5" borderId="3" xfId="2" applyFont="1" applyFill="1" applyBorder="1"/>
    <xf numFmtId="44" fontId="2" fillId="3" borderId="6" xfId="0" applyNumberFormat="1" applyFont="1" applyFill="1" applyBorder="1"/>
    <xf numFmtId="0" fontId="27" fillId="0" borderId="0" xfId="0" applyFont="1"/>
    <xf numFmtId="42" fontId="11" fillId="3" borderId="48" xfId="0" applyNumberFormat="1" applyFont="1" applyFill="1" applyBorder="1"/>
    <xf numFmtId="164" fontId="11" fillId="5" borderId="44" xfId="0" applyNumberFormat="1" applyFont="1" applyFill="1" applyBorder="1" applyAlignment="1">
      <alignment horizontal="centerContinuous"/>
    </xf>
    <xf numFmtId="0" fontId="11" fillId="3" borderId="17" xfId="0" applyFont="1" applyFill="1" applyBorder="1"/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37" fontId="1" fillId="0" borderId="20" xfId="1" applyNumberFormat="1" applyBorder="1"/>
    <xf numFmtId="0" fontId="0" fillId="5" borderId="13" xfId="0" applyFill="1" applyBorder="1"/>
    <xf numFmtId="0" fontId="1" fillId="0" borderId="0" xfId="0" applyFont="1"/>
    <xf numFmtId="0" fontId="2" fillId="11" borderId="36" xfId="0" applyFont="1" applyFill="1" applyBorder="1"/>
    <xf numFmtId="0" fontId="22" fillId="11" borderId="37" xfId="0" applyFont="1" applyFill="1" applyBorder="1"/>
    <xf numFmtId="37" fontId="7" fillId="11" borderId="37" xfId="1" applyNumberFormat="1" applyFont="1" applyFill="1" applyBorder="1"/>
    <xf numFmtId="0" fontId="11" fillId="3" borderId="27" xfId="0" applyFont="1" applyFill="1" applyBorder="1" applyAlignment="1">
      <alignment horizontal="center" vertical="justify" wrapText="1"/>
    </xf>
    <xf numFmtId="0" fontId="11" fillId="3" borderId="49" xfId="0" applyFont="1" applyFill="1" applyBorder="1"/>
    <xf numFmtId="0" fontId="11" fillId="3" borderId="0" xfId="0" applyFont="1" applyFill="1"/>
    <xf numFmtId="0" fontId="11" fillId="3" borderId="20" xfId="0" applyFont="1" applyFill="1" applyBorder="1" applyAlignment="1">
      <alignment horizontal="center" vertical="justify"/>
    </xf>
    <xf numFmtId="0" fontId="11" fillId="3" borderId="19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 vertical="justify"/>
    </xf>
    <xf numFmtId="0" fontId="11" fillId="3" borderId="0" xfId="0" applyFont="1" applyFill="1" applyAlignment="1">
      <alignment horizontal="center"/>
    </xf>
    <xf numFmtId="44" fontId="2" fillId="4" borderId="3" xfId="1" applyFont="1" applyFill="1" applyBorder="1"/>
    <xf numFmtId="44" fontId="4" fillId="4" borderId="2" xfId="0" applyNumberFormat="1" applyFont="1" applyFill="1" applyBorder="1"/>
    <xf numFmtId="44" fontId="4" fillId="4" borderId="3" xfId="1" applyFont="1" applyFill="1" applyBorder="1"/>
    <xf numFmtId="44" fontId="4" fillId="4" borderId="46" xfId="0" applyNumberFormat="1" applyFont="1" applyFill="1" applyBorder="1"/>
    <xf numFmtId="44" fontId="4" fillId="3" borderId="23" xfId="1" applyFont="1" applyFill="1" applyBorder="1"/>
    <xf numFmtId="44" fontId="2" fillId="4" borderId="3" xfId="0" applyNumberFormat="1" applyFont="1" applyFill="1" applyBorder="1"/>
    <xf numFmtId="44" fontId="2" fillId="4" borderId="20" xfId="0" applyNumberFormat="1" applyFont="1" applyFill="1" applyBorder="1"/>
    <xf numFmtId="44" fontId="2" fillId="3" borderId="24" xfId="1" applyFont="1" applyFill="1" applyBorder="1"/>
    <xf numFmtId="0" fontId="0" fillId="0" borderId="13" xfId="0" applyBorder="1"/>
    <xf numFmtId="0" fontId="0" fillId="0" borderId="15" xfId="0" applyBorder="1"/>
    <xf numFmtId="0" fontId="10" fillId="0" borderId="45" xfId="0" applyFont="1" applyBorder="1" applyAlignment="1">
      <alignment horizontal="left"/>
    </xf>
    <xf numFmtId="0" fontId="10" fillId="0" borderId="45" xfId="0" applyFont="1" applyBorder="1" applyAlignment="1">
      <alignment horizontal="centerContinuous"/>
    </xf>
    <xf numFmtId="0" fontId="3" fillId="0" borderId="45" xfId="0" applyFont="1" applyBorder="1"/>
    <xf numFmtId="0" fontId="13" fillId="0" borderId="45" xfId="0" applyFont="1" applyBorder="1"/>
    <xf numFmtId="0" fontId="3" fillId="0" borderId="45" xfId="0" applyFont="1" applyBorder="1" applyAlignment="1">
      <alignment horizontal="centerContinuous"/>
    </xf>
    <xf numFmtId="7" fontId="3" fillId="0" borderId="12" xfId="0" applyNumberFormat="1" applyFont="1" applyBorder="1"/>
    <xf numFmtId="7" fontId="11" fillId="0" borderId="5" xfId="0" applyNumberFormat="1" applyFont="1" applyBorder="1"/>
    <xf numFmtId="0" fontId="2" fillId="0" borderId="50" xfId="0" applyFont="1" applyBorder="1"/>
    <xf numFmtId="0" fontId="16" fillId="0" borderId="31" xfId="0" applyFont="1" applyBorder="1"/>
    <xf numFmtId="0" fontId="0" fillId="0" borderId="27" xfId="0" applyBorder="1"/>
    <xf numFmtId="7" fontId="0" fillId="3" borderId="5" xfId="0" applyNumberFormat="1" applyFill="1" applyBorder="1"/>
    <xf numFmtId="0" fontId="4" fillId="0" borderId="27" xfId="0" applyFont="1" applyBorder="1"/>
    <xf numFmtId="7" fontId="4" fillId="0" borderId="5" xfId="0" applyNumberFormat="1" applyFont="1" applyBorder="1"/>
    <xf numFmtId="7" fontId="0" fillId="0" borderId="5" xfId="0" applyNumberFormat="1" applyBorder="1"/>
    <xf numFmtId="0" fontId="2" fillId="0" borderId="27" xfId="0" applyFont="1" applyBorder="1"/>
    <xf numFmtId="7" fontId="2" fillId="0" borderId="5" xfId="0" applyNumberFormat="1" applyFont="1" applyBorder="1"/>
    <xf numFmtId="0" fontId="16" fillId="0" borderId="27" xfId="0" applyFont="1" applyBorder="1"/>
    <xf numFmtId="0" fontId="0" fillId="0" borderId="25" xfId="0" applyBorder="1"/>
    <xf numFmtId="0" fontId="9" fillId="11" borderId="51" xfId="0" applyFont="1" applyFill="1" applyBorder="1"/>
    <xf numFmtId="0" fontId="14" fillId="11" borderId="18" xfId="0" applyFont="1" applyFill="1" applyBorder="1"/>
    <xf numFmtId="0" fontId="0" fillId="11" borderId="18" xfId="0" applyFill="1" applyBorder="1"/>
    <xf numFmtId="0" fontId="0" fillId="0" borderId="51" xfId="0" applyBorder="1"/>
    <xf numFmtId="0" fontId="0" fillId="0" borderId="18" xfId="0" applyBorder="1"/>
    <xf numFmtId="7" fontId="0" fillId="0" borderId="29" xfId="0" applyNumberFormat="1" applyBorder="1"/>
    <xf numFmtId="0" fontId="12" fillId="4" borderId="13" xfId="0" applyFont="1" applyFill="1" applyBorder="1"/>
    <xf numFmtId="0" fontId="10" fillId="4" borderId="0" xfId="0" applyFont="1" applyFill="1"/>
    <xf numFmtId="0" fontId="0" fillId="0" borderId="1" xfId="0" applyBorder="1"/>
    <xf numFmtId="0" fontId="28" fillId="0" borderId="0" xfId="0" applyFont="1" applyAlignment="1">
      <alignment horizontal="centerContinuous"/>
    </xf>
    <xf numFmtId="0" fontId="2" fillId="0" borderId="5" xfId="0" applyFont="1" applyBorder="1"/>
    <xf numFmtId="0" fontId="16" fillId="0" borderId="5" xfId="0" applyFont="1" applyBorder="1"/>
    <xf numFmtId="0" fontId="0" fillId="0" borderId="5" xfId="0" applyBorder="1"/>
    <xf numFmtId="37" fontId="0" fillId="0" borderId="0" xfId="0" applyNumberFormat="1"/>
    <xf numFmtId="0" fontId="4" fillId="0" borderId="5" xfId="0" applyFont="1" applyBorder="1"/>
    <xf numFmtId="44" fontId="16" fillId="0" borderId="0" xfId="0" applyNumberFormat="1" applyFont="1"/>
    <xf numFmtId="44" fontId="17" fillId="7" borderId="0" xfId="1" applyFont="1" applyFill="1" applyBorder="1" applyAlignment="1">
      <alignment horizontal="centerContinuous"/>
    </xf>
    <xf numFmtId="44" fontId="1" fillId="0" borderId="0" xfId="1" applyFont="1" applyBorder="1"/>
    <xf numFmtId="0" fontId="6" fillId="0" borderId="26" xfId="0" applyFont="1" applyBorder="1"/>
    <xf numFmtId="0" fontId="2" fillId="7" borderId="53" xfId="0" applyFont="1" applyFill="1" applyBorder="1" applyAlignment="1">
      <alignment horizontal="centerContinuous"/>
    </xf>
    <xf numFmtId="0" fontId="16" fillId="7" borderId="28" xfId="3" applyFont="1" applyFill="1" applyBorder="1" applyAlignment="1">
      <alignment horizontal="center" vertical="justify"/>
    </xf>
    <xf numFmtId="44" fontId="2" fillId="0" borderId="28" xfId="2" applyFont="1" applyFill="1" applyBorder="1"/>
    <xf numFmtId="37" fontId="21" fillId="2" borderId="28" xfId="1" applyNumberFormat="1" applyFont="1" applyFill="1" applyBorder="1" applyAlignment="1">
      <alignment horizontal="centerContinuous"/>
    </xf>
    <xf numFmtId="37" fontId="7" fillId="0" borderId="28" xfId="2" applyNumberFormat="1" applyFont="1" applyBorder="1"/>
    <xf numFmtId="37" fontId="21" fillId="6" borderId="31" xfId="1" applyNumberFormat="1" applyFont="1" applyFill="1" applyBorder="1"/>
    <xf numFmtId="37" fontId="7" fillId="9" borderId="28" xfId="1" applyNumberFormat="1" applyFont="1" applyFill="1" applyBorder="1"/>
    <xf numFmtId="44" fontId="4" fillId="4" borderId="48" xfId="2" applyFont="1" applyFill="1" applyBorder="1" applyProtection="1">
      <protection locked="0"/>
    </xf>
    <xf numFmtId="44" fontId="5" fillId="8" borderId="28" xfId="1" applyFont="1" applyFill="1" applyBorder="1"/>
    <xf numFmtId="0" fontId="5" fillId="8" borderId="28" xfId="0" applyFont="1" applyFill="1" applyBorder="1"/>
    <xf numFmtId="44" fontId="2" fillId="4" borderId="28" xfId="0" applyNumberFormat="1" applyFont="1" applyFill="1" applyBorder="1"/>
    <xf numFmtId="44" fontId="2" fillId="3" borderId="54" xfId="1" applyFont="1" applyFill="1" applyBorder="1"/>
    <xf numFmtId="44" fontId="17" fillId="12" borderId="27" xfId="2" applyFont="1" applyFill="1" applyBorder="1" applyAlignment="1">
      <alignment horizontal="centerContinuous"/>
    </xf>
    <xf numFmtId="7" fontId="1" fillId="0" borderId="0" xfId="0" applyNumberFormat="1" applyFont="1"/>
    <xf numFmtId="44" fontId="29" fillId="12" borderId="52" xfId="1" applyFont="1" applyFill="1" applyBorder="1" applyAlignment="1">
      <alignment horizontal="centerContinuous"/>
    </xf>
    <xf numFmtId="44" fontId="2" fillId="4" borderId="20" xfId="1" applyFont="1" applyFill="1" applyBorder="1"/>
    <xf numFmtId="44" fontId="6" fillId="4" borderId="19" xfId="1" applyFont="1" applyFill="1" applyBorder="1" applyAlignment="1">
      <alignment horizontal="centerContinuous"/>
    </xf>
    <xf numFmtId="0" fontId="17" fillId="4" borderId="13" xfId="0" applyFont="1" applyFill="1" applyBorder="1" applyAlignment="1">
      <alignment horizontal="centerContinuous"/>
    </xf>
    <xf numFmtId="44" fontId="14" fillId="4" borderId="14" xfId="2" applyFont="1" applyFill="1" applyBorder="1"/>
    <xf numFmtId="44" fontId="5" fillId="4" borderId="55" xfId="1" applyFont="1" applyFill="1" applyBorder="1" applyAlignment="1">
      <alignment horizontal="centerContinuous"/>
    </xf>
    <xf numFmtId="44" fontId="17" fillId="4" borderId="16" xfId="1" applyFont="1" applyFill="1" applyBorder="1" applyAlignment="1">
      <alignment horizontal="centerContinuous"/>
    </xf>
    <xf numFmtId="44" fontId="14" fillId="4" borderId="17" xfId="2" applyFont="1" applyFill="1" applyBorder="1"/>
    <xf numFmtId="44" fontId="21" fillId="12" borderId="11" xfId="1" applyFont="1" applyFill="1" applyBorder="1"/>
    <xf numFmtId="44" fontId="1" fillId="12" borderId="11" xfId="1" applyFont="1" applyFill="1" applyBorder="1" applyAlignment="1">
      <alignment horizontal="right"/>
    </xf>
    <xf numFmtId="44" fontId="1" fillId="12" borderId="11" xfId="1" applyFont="1" applyFill="1" applyBorder="1" applyAlignment="1">
      <alignment horizontal="center"/>
    </xf>
    <xf numFmtId="8" fontId="1" fillId="12" borderId="11" xfId="1" applyNumberFormat="1" applyFont="1" applyFill="1" applyBorder="1"/>
    <xf numFmtId="44" fontId="21" fillId="12" borderId="53" xfId="1" applyFont="1" applyFill="1" applyBorder="1"/>
    <xf numFmtId="44" fontId="21" fillId="12" borderId="56" xfId="1" applyFont="1" applyFill="1" applyBorder="1"/>
    <xf numFmtId="44" fontId="17" fillId="7" borderId="27" xfId="2" applyFont="1" applyFill="1" applyBorder="1" applyAlignment="1">
      <alignment horizontal="right"/>
    </xf>
    <xf numFmtId="44" fontId="17" fillId="0" borderId="27" xfId="2" applyFont="1" applyFill="1" applyBorder="1" applyAlignment="1">
      <alignment horizontal="centerContinuous"/>
    </xf>
    <xf numFmtId="44" fontId="2" fillId="0" borderId="0" xfId="1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44" fontId="30" fillId="7" borderId="29" xfId="3" applyNumberFormat="1" applyFont="1" applyFill="1" applyBorder="1" applyAlignment="1">
      <alignment horizontal="left"/>
    </xf>
    <xf numFmtId="44" fontId="1" fillId="13" borderId="0" xfId="1" applyFill="1" applyBorder="1"/>
    <xf numFmtId="44" fontId="6" fillId="0" borderId="0" xfId="1" applyFont="1" applyFill="1" applyBorder="1" applyAlignment="1">
      <alignment horizontal="centerContinuous"/>
    </xf>
    <xf numFmtId="1" fontId="5" fillId="5" borderId="3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Goal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'2023 Fundraising SS'!$C$9</c:f>
              <c:numCache>
                <c:formatCode>"$"#,##0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31B-4281-A3C6-1CE1F699467D}"/>
            </c:ext>
          </c:extLst>
        </c:ser>
        <c:ser>
          <c:idx val="1"/>
          <c:order val="1"/>
          <c:tx>
            <c:v>Profits to Date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'2023 Fundraising SS'!$AC$75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31B-4281-A3C6-1CE1F699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396864"/>
        <c:axId val="165398400"/>
        <c:axId val="0"/>
      </c:bar3DChart>
      <c:catAx>
        <c:axId val="165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8400"/>
        <c:crosses val="autoZero"/>
        <c:auto val="1"/>
        <c:lblAlgn val="ctr"/>
        <c:lblOffset val="100"/>
        <c:noMultiLvlLbl val="0"/>
      </c:catAx>
      <c:valAx>
        <c:axId val="1653984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Unit Goal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'2023 Fundraising SS'!$C$10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192-8994-13B3862D1F2B}"/>
            </c:ext>
          </c:extLst>
        </c:ser>
        <c:ser>
          <c:idx val="1"/>
          <c:order val="1"/>
          <c:tx>
            <c:v>Items Sold to Date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'2023 Fundraising SS'!$AD$67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A-4192-8994-13B3862D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181184"/>
        <c:axId val="175187072"/>
        <c:axId val="0"/>
      </c:bar3DChart>
      <c:catAx>
        <c:axId val="1751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7072"/>
        <c:crosses val="autoZero"/>
        <c:auto val="1"/>
        <c:lblAlgn val="ctr"/>
        <c:lblOffset val="100"/>
        <c:noMultiLvlLbl val="0"/>
      </c:catAx>
      <c:valAx>
        <c:axId val="175187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40510543840201"/>
          <c:y val="3.1578947368421109E-2"/>
          <c:w val="0.48501664816870182"/>
          <c:h val="0.91052631578947352"/>
        </c:manualLayout>
      </c:layout>
      <c:pie3DChart>
        <c:varyColors val="1"/>
        <c:ser>
          <c:idx val="0"/>
          <c:order val="0"/>
          <c:tx>
            <c:strRef>
              <c:f>'2023 Fundraising SS'!$C$14</c:f>
              <c:strCache>
                <c:ptCount val="1"/>
                <c:pt idx="0">
                  <c:v>25"       Classic Wreath</c:v>
                </c:pt>
              </c:strCache>
            </c:strRef>
          </c:tx>
          <c:cat>
            <c:strRef>
              <c:f>'2023 Fundraising SS'!$C$14:$AB$14</c:f>
              <c:strCache>
                <c:ptCount val="26"/>
                <c:pt idx="0">
                  <c:v>25"       Classic Wreath</c:v>
                </c:pt>
                <c:pt idx="1">
                  <c:v>25"           Victorian   Wreath</c:v>
                </c:pt>
                <c:pt idx="2">
                  <c:v>25" Cranberry Splash Wreath</c:v>
                </c:pt>
                <c:pt idx="3">
                  <c:v>25" Wintergreen Wreath</c:v>
                </c:pt>
                <c:pt idx="4">
                  <c:v>28"    Classic Wreath</c:v>
                </c:pt>
                <c:pt idx="5">
                  <c:v>28" Victorian Wreath</c:v>
                </c:pt>
                <c:pt idx="6">
                  <c:v>28" Cranberry Splash Wreath</c:v>
                </c:pt>
                <c:pt idx="7">
                  <c:v>28" Wintergreen Wreath</c:v>
                </c:pt>
                <c:pt idx="8">
                  <c:v>36" Classic Wreath</c:v>
                </c:pt>
                <c:pt idx="9">
                  <c:v>36" Victorian Vreath</c:v>
                </c:pt>
                <c:pt idx="10">
                  <c:v>36" Cranberry Splash Wreath</c:v>
                </c:pt>
                <c:pt idx="11">
                  <c:v>36" Wintergreen Wreath</c:v>
                </c:pt>
                <c:pt idx="12">
                  <c:v>48" Classic Wreath</c:v>
                </c:pt>
                <c:pt idx="13">
                  <c:v>60"   Classic Wreath</c:v>
                </c:pt>
                <c:pt idx="14">
                  <c:v>Classic                          Spray</c:v>
                </c:pt>
                <c:pt idx="15">
                  <c:v>Victorian Spray</c:v>
                </c:pt>
                <c:pt idx="16">
                  <c:v>Cranberry Splash Spray</c:v>
                </c:pt>
                <c:pt idx="17">
                  <c:v>Winter-green Spray</c:v>
                </c:pt>
                <c:pt idx="18">
                  <c:v>Ciana Center - piece</c:v>
                </c:pt>
                <c:pt idx="19">
                  <c:v>Table Top Christmas Tree</c:v>
                </c:pt>
                <c:pt idx="20">
                  <c:v>15' Garlands</c:v>
                </c:pt>
                <c:pt idx="21">
                  <c:v>25' Garlands</c:v>
                </c:pt>
                <c:pt idx="22">
                  <c:v>50'  Garlands</c:v>
                </c:pt>
                <c:pt idx="23">
                  <c:v>EZ Hanger</c:v>
                </c:pt>
                <c:pt idx="24">
                  <c:v>LED    Light   Sets</c:v>
                </c:pt>
                <c:pt idx="25">
                  <c:v>Decorator Bags</c:v>
                </c:pt>
              </c:strCache>
            </c:strRef>
          </c:cat>
          <c:val>
            <c:numRef>
              <c:f>('2023 Fundraising SS'!$C$67:$Z$67,'2023 Fundraising SS'!$AD$67:$AE$67)</c:f>
              <c:numCache>
                <c:formatCode>#,##0_);\(#,##0\)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A-4B2F-A193-C3EC4B75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Members' Gross Sales to Date</a:t>
            </a:r>
          </a:p>
        </c:rich>
      </c:tx>
      <c:layout>
        <c:manualLayout>
          <c:xMode val="edge"/>
          <c:yMode val="edge"/>
          <c:x val="0.34739178690344114"/>
          <c:y val="1.9575685176383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35263157894736841"/>
          <c:w val="0.74583795782463924"/>
          <c:h val="0.2947368421052633"/>
        </c:manualLayout>
      </c:layout>
      <c:barChart>
        <c:barDir val="col"/>
        <c:grouping val="clustered"/>
        <c:varyColors val="0"/>
        <c:ser>
          <c:idx val="0"/>
          <c:order val="0"/>
          <c:tx>
            <c:v>Selling Members</c:v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SS'!$C$12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99D-B8D0-0CBCBD02E0EC}"/>
            </c:ext>
          </c:extLst>
        </c:ser>
        <c:ser>
          <c:idx val="1"/>
          <c:order val="1"/>
          <c:tx>
            <c:strRef>
              <c:f>'2023 Fundraising SS'!$B$17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E-499D-B8D0-0CBCBD02E0EC}"/>
            </c:ext>
          </c:extLst>
        </c:ser>
        <c:ser>
          <c:idx val="2"/>
          <c:order val="2"/>
          <c:tx>
            <c:strRef>
              <c:f>'2023 Fundraising SS'!$B$18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E-499D-B8D0-0CBCBD02E0EC}"/>
            </c:ext>
          </c:extLst>
        </c:ser>
        <c:ser>
          <c:idx val="3"/>
          <c:order val="3"/>
          <c:tx>
            <c:strRef>
              <c:f>'2023 Fundraising SS'!$B$19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5E-499D-B8D0-0CBCBD02E0EC}"/>
            </c:ext>
          </c:extLst>
        </c:ser>
        <c:ser>
          <c:idx val="4"/>
          <c:order val="4"/>
          <c:tx>
            <c:strRef>
              <c:f>'2023 Fundraising SS'!$B$40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SS'!$AC$40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E-499D-B8D0-0CBCBD02E0EC}"/>
            </c:ext>
          </c:extLst>
        </c:ser>
        <c:ser>
          <c:idx val="5"/>
          <c:order val="5"/>
          <c:tx>
            <c:strRef>
              <c:f>'2023 Fundraising SS'!$B$41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5E-499D-B8D0-0CBCBD02E0EC}"/>
            </c:ext>
          </c:extLst>
        </c:ser>
        <c:ser>
          <c:idx val="6"/>
          <c:order val="6"/>
          <c:tx>
            <c:strRef>
              <c:f>'2023 Fundraising SS'!$B$42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SS'!$AC$42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5E-499D-B8D0-0CBCBD02E0EC}"/>
            </c:ext>
          </c:extLst>
        </c:ser>
        <c:ser>
          <c:idx val="7"/>
          <c:order val="7"/>
          <c:tx>
            <c:strRef>
              <c:f>'2023 Fundraising SS'!$B$43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SS'!$AC$43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E-499D-B8D0-0CBCBD02E0EC}"/>
            </c:ext>
          </c:extLst>
        </c:ser>
        <c:ser>
          <c:idx val="8"/>
          <c:order val="8"/>
          <c:tx>
            <c:strRef>
              <c:f>'2023 Fundraising SS'!$B$44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SS'!$AC$44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E-499D-B8D0-0CBCBD02E0EC}"/>
            </c:ext>
          </c:extLst>
        </c:ser>
        <c:ser>
          <c:idx val="9"/>
          <c:order val="9"/>
          <c:tx>
            <c:strRef>
              <c:f>'2023 Fundraising SS'!$B$50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5E-499D-B8D0-0CBCBD02E0EC}"/>
            </c:ext>
          </c:extLst>
        </c:ser>
        <c:ser>
          <c:idx val="10"/>
          <c:order val="10"/>
          <c:tx>
            <c:strRef>
              <c:f>'2023 Fundraising SS'!$B$51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E-499D-B8D0-0CBCBD02E0EC}"/>
            </c:ext>
          </c:extLst>
        </c:ser>
        <c:ser>
          <c:idx val="11"/>
          <c:order val="11"/>
          <c:tx>
            <c:strRef>
              <c:f>'2023 Fundraising SS'!$B$52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5E-499D-B8D0-0CBCBD02E0EC}"/>
            </c:ext>
          </c:extLst>
        </c:ser>
        <c:ser>
          <c:idx val="12"/>
          <c:order val="12"/>
          <c:tx>
            <c:strRef>
              <c:f>'2023 Fundraising SS'!$B$53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5E-499D-B8D0-0CBCBD02E0EC}"/>
            </c:ext>
          </c:extLst>
        </c:ser>
        <c:ser>
          <c:idx val="13"/>
          <c:order val="13"/>
          <c:tx>
            <c:strRef>
              <c:f>'2023 Fundraising SS'!$B$54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5E-499D-B8D0-0CBCBD02E0EC}"/>
            </c:ext>
          </c:extLst>
        </c:ser>
        <c:ser>
          <c:idx val="14"/>
          <c:order val="14"/>
          <c:tx>
            <c:strRef>
              <c:f>'2023 Fundraising SS'!$B$55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5E-499D-B8D0-0CBCBD02E0EC}"/>
            </c:ext>
          </c:extLst>
        </c:ser>
        <c:ser>
          <c:idx val="15"/>
          <c:order val="15"/>
          <c:tx>
            <c:strRef>
              <c:f>'2023 Fundraising SS'!$B$56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5E-499D-B8D0-0CBCBD02E0EC}"/>
            </c:ext>
          </c:extLst>
        </c:ser>
        <c:ser>
          <c:idx val="16"/>
          <c:order val="16"/>
          <c:tx>
            <c:strRef>
              <c:f>'2023 Fundraising SS'!$B$57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5E-499D-B8D0-0CBCBD02E0EC}"/>
            </c:ext>
          </c:extLst>
        </c:ser>
        <c:ser>
          <c:idx val="17"/>
          <c:order val="17"/>
          <c:tx>
            <c:strRef>
              <c:f>'2023 Fundraising SS'!$B$58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5E-499D-B8D0-0CBCBD02E0EC}"/>
            </c:ext>
          </c:extLst>
        </c:ser>
        <c:ser>
          <c:idx val="18"/>
          <c:order val="18"/>
          <c:tx>
            <c:strRef>
              <c:f>'2023 Fundraising SS'!$B$59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SS'!$AC$59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5E-499D-B8D0-0CBCBD02E0EC}"/>
            </c:ext>
          </c:extLst>
        </c:ser>
        <c:ser>
          <c:idx val="19"/>
          <c:order val="19"/>
          <c:tx>
            <c:strRef>
              <c:f>'2023 Fundraising SS'!$B$60</c:f>
              <c:strCache>
                <c:ptCount val="1"/>
              </c:strCache>
            </c:strRef>
          </c:tx>
          <c:invertIfNegative val="0"/>
          <c:val>
            <c:numRef>
              <c:f>'2023 Fundraising SS'!$AC$60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5E-499D-B8D0-0CBCBD02E0EC}"/>
            </c:ext>
          </c:extLst>
        </c:ser>
        <c:ser>
          <c:idx val="20"/>
          <c:order val="20"/>
          <c:tx>
            <c:strRef>
              <c:f>'2023 Fundraising SS'!$B$61</c:f>
              <c:strCache>
                <c:ptCount val="1"/>
              </c:strCache>
            </c:strRef>
          </c:tx>
          <c:invertIfNegative val="0"/>
          <c:val>
            <c:numRef>
              <c:f>'2023 Fundraising SS'!$AC$61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5E-499D-B8D0-0CBCBD02E0EC}"/>
            </c:ext>
          </c:extLst>
        </c:ser>
        <c:ser>
          <c:idx val="21"/>
          <c:order val="21"/>
          <c:tx>
            <c:strRef>
              <c:f>'2023 Fundraising SS'!$B$62</c:f>
              <c:strCache>
                <c:ptCount val="1"/>
              </c:strCache>
            </c:strRef>
          </c:tx>
          <c:invertIfNegative val="0"/>
          <c:val>
            <c:numRef>
              <c:f>'2023 Fundraising SS'!$AC$62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E-499D-B8D0-0CBCBD02E0EC}"/>
            </c:ext>
          </c:extLst>
        </c:ser>
        <c:ser>
          <c:idx val="22"/>
          <c:order val="22"/>
          <c:tx>
            <c:strRef>
              <c:f>'2023 Fundraising SS'!$B$63</c:f>
              <c:strCache>
                <c:ptCount val="1"/>
              </c:strCache>
            </c:strRef>
          </c:tx>
          <c:invertIfNegative val="0"/>
          <c:val>
            <c:numRef>
              <c:f>'2023 Fundraising SS'!$AC$63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5E-499D-B8D0-0CBCBD02E0EC}"/>
            </c:ext>
          </c:extLst>
        </c:ser>
        <c:ser>
          <c:idx val="23"/>
          <c:order val="23"/>
          <c:tx>
            <c:strRef>
              <c:f>'2023 Fundraising SS'!$B$64</c:f>
              <c:strCache>
                <c:ptCount val="1"/>
              </c:strCache>
            </c:strRef>
          </c:tx>
          <c:invertIfNegative val="0"/>
          <c:val>
            <c:numRef>
              <c:f>'2023 Fundraising SS'!$AC$64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5E-499D-B8D0-0CBCBD02E0EC}"/>
            </c:ext>
          </c:extLst>
        </c:ser>
        <c:ser>
          <c:idx val="24"/>
          <c:order val="24"/>
          <c:tx>
            <c:strRef>
              <c:f>'2023 Fundraising SS'!$B$65</c:f>
              <c:strCache>
                <c:ptCount val="1"/>
              </c:strCache>
            </c:strRef>
          </c:tx>
          <c:invertIfNegative val="0"/>
          <c:val>
            <c:numRef>
              <c:f>'2023 Fundraising SS'!$AC$65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5E-499D-B8D0-0CBCBD02E0EC}"/>
            </c:ext>
          </c:extLst>
        </c:ser>
        <c:ser>
          <c:idx val="25"/>
          <c:order val="25"/>
          <c:tx>
            <c:strRef>
              <c:f>'2023 Fundraising SS'!$B$66</c:f>
              <c:strCache>
                <c:ptCount val="1"/>
              </c:strCache>
            </c:strRef>
          </c:tx>
          <c:invertIfNegative val="0"/>
          <c:val>
            <c:numRef>
              <c:f>'2023 Fundraising SS'!$AC$66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5E-499D-B8D0-0CBCBD02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47936"/>
        <c:axId val="174650112"/>
      </c:barChart>
      <c:catAx>
        <c:axId val="174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Member  Gross Sales Progress</a:t>
                </a:r>
              </a:p>
            </c:rich>
          </c:tx>
          <c:layout>
            <c:manualLayout>
              <c:xMode val="edge"/>
              <c:yMode val="edge"/>
              <c:x val="0.30854605993340772"/>
              <c:y val="0.89329788099489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Gross</a:t>
                </a:r>
                <a:r>
                  <a:rPr lang="en-US" baseline="0"/>
                  <a:t> Sales in $'s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08657047724751E-2"/>
              <c:y val="0.437193955975731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4916759156591"/>
          <c:y val="0.14518743069025039"/>
          <c:w val="0.1720310765815754"/>
          <c:h val="0.75367047308319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123141</xdr:colOff>
      <xdr:row>8</xdr:row>
      <xdr:rowOff>134469</xdr:rowOff>
    </xdr:from>
    <xdr:to>
      <xdr:col>13</xdr:col>
      <xdr:colOff>557199</xdr:colOff>
      <xdr:row>11</xdr:row>
      <xdr:rowOff>470646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847" y="728381"/>
          <a:ext cx="3179500" cy="1658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581025</xdr:colOff>
      <xdr:row>46</xdr:row>
      <xdr:rowOff>28575</xdr:rowOff>
    </xdr:to>
    <xdr:graphicFrame macro="">
      <xdr:nvGraphicFramePr>
        <xdr:cNvPr id="1257" name="Chart 7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0</xdr:row>
      <xdr:rowOff>9525</xdr:rowOff>
    </xdr:from>
    <xdr:to>
      <xdr:col>28</xdr:col>
      <xdr:colOff>533400</xdr:colOff>
      <xdr:row>46</xdr:row>
      <xdr:rowOff>28575</xdr:rowOff>
    </xdr:to>
    <xdr:graphicFrame macro="">
      <xdr:nvGraphicFramePr>
        <xdr:cNvPr id="1258" name="Chart 8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14" sqref="B14"/>
    </sheetView>
  </sheetViews>
  <sheetFormatPr defaultRowHeight="12.75" x14ac:dyDescent="0.2"/>
  <cols>
    <col min="1" max="1" width="2.85546875" customWidth="1"/>
    <col min="2" max="2" width="130.28515625" customWidth="1"/>
  </cols>
  <sheetData>
    <row r="1" spans="1:2" ht="18" x14ac:dyDescent="0.25">
      <c r="A1" s="2" t="s">
        <v>96</v>
      </c>
    </row>
    <row r="3" spans="1:2" x14ac:dyDescent="0.2">
      <c r="A3">
        <v>1</v>
      </c>
      <c r="B3" s="121" t="s">
        <v>97</v>
      </c>
    </row>
    <row r="4" spans="1:2" x14ac:dyDescent="0.2">
      <c r="A4">
        <v>2</v>
      </c>
      <c r="B4" t="s">
        <v>12</v>
      </c>
    </row>
    <row r="5" spans="1:2" x14ac:dyDescent="0.2">
      <c r="B5" t="s">
        <v>15</v>
      </c>
    </row>
    <row r="6" spans="1:2" x14ac:dyDescent="0.2">
      <c r="B6" t="s">
        <v>16</v>
      </c>
    </row>
    <row r="7" spans="1:2" x14ac:dyDescent="0.2">
      <c r="B7" t="s">
        <v>13</v>
      </c>
    </row>
    <row r="8" spans="1:2" x14ac:dyDescent="0.2">
      <c r="B8" t="s">
        <v>14</v>
      </c>
    </row>
    <row r="9" spans="1:2" x14ac:dyDescent="0.2">
      <c r="B9" t="s">
        <v>17</v>
      </c>
    </row>
    <row r="10" spans="1:2" x14ac:dyDescent="0.2">
      <c r="A10">
        <v>3</v>
      </c>
      <c r="B10" t="s">
        <v>18</v>
      </c>
    </row>
    <row r="11" spans="1:2" x14ac:dyDescent="0.2">
      <c r="A11">
        <v>4</v>
      </c>
      <c r="B11" t="s">
        <v>19</v>
      </c>
    </row>
    <row r="13" spans="1:2" x14ac:dyDescent="0.2">
      <c r="B13" s="121" t="s">
        <v>77</v>
      </c>
    </row>
    <row r="14" spans="1:2" x14ac:dyDescent="0.2">
      <c r="B14" s="121" t="s">
        <v>64</v>
      </c>
    </row>
    <row r="15" spans="1:2" x14ac:dyDescent="0.2">
      <c r="B15" s="121" t="s">
        <v>65</v>
      </c>
    </row>
    <row r="16" spans="1:2" x14ac:dyDescent="0.2">
      <c r="B16" s="121" t="s">
        <v>66</v>
      </c>
    </row>
    <row r="17" spans="2:2" x14ac:dyDescent="0.2">
      <c r="B17" s="121" t="s">
        <v>67</v>
      </c>
    </row>
    <row r="19" spans="2:2" x14ac:dyDescent="0.2">
      <c r="B19" t="s">
        <v>36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2:AL100"/>
  <sheetViews>
    <sheetView tabSelected="1" zoomScale="85" zoomScaleNormal="85" workbookViewId="0">
      <pane xSplit="2" ySplit="15" topLeftCell="C16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2.75" x14ac:dyDescent="0.2"/>
  <cols>
    <col min="1" max="1" width="4" customWidth="1"/>
    <col min="2" max="2" width="16" customWidth="1"/>
    <col min="3" max="3" width="9.28515625" customWidth="1"/>
    <col min="4" max="4" width="12.28515625" customWidth="1"/>
    <col min="5" max="5" width="9.140625" customWidth="1"/>
    <col min="6" max="6" width="8.85546875" customWidth="1"/>
    <col min="7" max="7" width="9.5703125" customWidth="1"/>
    <col min="8" max="8" width="7.42578125" customWidth="1"/>
    <col min="9" max="9" width="8.28515625" customWidth="1"/>
    <col min="10" max="10" width="9" customWidth="1"/>
    <col min="11" max="11" width="7.7109375" customWidth="1"/>
    <col min="12" max="12" width="7.85546875" customWidth="1"/>
    <col min="13" max="13" width="8.28515625" customWidth="1"/>
    <col min="14" max="14" width="9.140625" customWidth="1"/>
    <col min="15" max="15" width="7.42578125" customWidth="1"/>
    <col min="16" max="16" width="7.85546875" customWidth="1"/>
    <col min="17" max="17" width="8.140625" customWidth="1"/>
    <col min="18" max="18" width="7.5703125" customWidth="1"/>
    <col min="19" max="20" width="8.140625" customWidth="1"/>
    <col min="21" max="21" width="7.85546875" customWidth="1"/>
    <col min="22" max="24" width="8.140625" customWidth="1"/>
    <col min="25" max="25" width="7.85546875" customWidth="1"/>
    <col min="26" max="26" width="7.7109375" customWidth="1"/>
    <col min="27" max="27" width="7.5703125" customWidth="1"/>
    <col min="28" max="28" width="7.28515625" customWidth="1"/>
    <col min="29" max="29" width="9.85546875" customWidth="1"/>
    <col min="30" max="30" width="11.5703125" customWidth="1"/>
    <col min="31" max="31" width="12.28515625" bestFit="1" customWidth="1"/>
    <col min="32" max="33" width="8.28515625" customWidth="1"/>
    <col min="34" max="34" width="9.42578125" customWidth="1"/>
    <col min="35" max="35" width="8.28515625" customWidth="1"/>
    <col min="36" max="36" width="10.5703125" bestFit="1" customWidth="1"/>
    <col min="37" max="37" width="8" bestFit="1" customWidth="1"/>
    <col min="38" max="38" width="12.28515625" style="62" bestFit="1" customWidth="1"/>
    <col min="40" max="40" width="9.42578125" bestFit="1" customWidth="1"/>
  </cols>
  <sheetData>
    <row r="2" spans="1:38" ht="26.25" x14ac:dyDescent="0.4">
      <c r="E2" s="168"/>
      <c r="F2" s="166" t="s">
        <v>27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</row>
    <row r="3" spans="1:38" ht="18" x14ac:dyDescent="0.25">
      <c r="E3" s="168"/>
      <c r="F3" s="167"/>
      <c r="G3" s="33" t="s">
        <v>95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</row>
    <row r="4" spans="1:38" ht="15" x14ac:dyDescent="0.2">
      <c r="E4" s="168"/>
      <c r="F4" s="27"/>
      <c r="G4" s="33" t="s">
        <v>28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8"/>
    </row>
    <row r="5" spans="1:38" ht="15" x14ac:dyDescent="0.2">
      <c r="E5" s="168"/>
      <c r="F5" s="27"/>
      <c r="G5" s="33" t="s">
        <v>41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</row>
    <row r="6" spans="1:38" ht="15" x14ac:dyDescent="0.2">
      <c r="E6" s="168"/>
      <c r="F6" s="27"/>
      <c r="G6" s="33" t="s">
        <v>29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9"/>
      <c r="Z6" s="29"/>
      <c r="AA6" s="29"/>
      <c r="AB6" s="29"/>
      <c r="AC6" s="30"/>
    </row>
    <row r="7" spans="1:38" ht="13.5" thickBot="1" x14ac:dyDescent="0.25">
      <c r="B7" s="141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</row>
    <row r="8" spans="1:38" s="2" customFormat="1" ht="19.5" thickBot="1" x14ac:dyDescent="0.35">
      <c r="A8" s="19" t="s">
        <v>86</v>
      </c>
      <c r="B8" s="114"/>
      <c r="C8" s="115"/>
      <c r="D8" s="116"/>
      <c r="F8" s="117"/>
      <c r="G8" s="118"/>
      <c r="H8" s="142"/>
      <c r="I8" s="142"/>
      <c r="J8" s="142"/>
      <c r="K8" s="143"/>
      <c r="L8" s="144"/>
      <c r="M8" s="145"/>
      <c r="N8" s="145"/>
      <c r="O8" s="144"/>
      <c r="P8" s="146"/>
      <c r="Q8" s="144"/>
      <c r="R8" s="144"/>
      <c r="S8" s="144"/>
      <c r="T8" s="144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7"/>
    </row>
    <row r="9" spans="1:38" s="42" customFormat="1" thickBot="1" x14ac:dyDescent="0.25">
      <c r="A9" s="41">
        <v>2</v>
      </c>
      <c r="B9" s="48" t="s">
        <v>10</v>
      </c>
      <c r="C9" s="112"/>
      <c r="D9" s="113" t="s">
        <v>58</v>
      </c>
      <c r="E9" s="127"/>
      <c r="F9" s="127"/>
      <c r="G9" s="111">
        <f>AE67*1</f>
        <v>0</v>
      </c>
      <c r="AL9" s="148"/>
    </row>
    <row r="10" spans="1:38" s="42" customFormat="1" ht="72" customHeight="1" thickBot="1" x14ac:dyDescent="0.95">
      <c r="A10" s="43"/>
      <c r="B10" s="44" t="s">
        <v>32</v>
      </c>
      <c r="C10" s="45">
        <f>C9/5</f>
        <v>0</v>
      </c>
      <c r="D10" s="125" t="s">
        <v>37</v>
      </c>
      <c r="E10" s="128" t="s">
        <v>69</v>
      </c>
      <c r="F10" s="130"/>
      <c r="G10" s="126">
        <f>AD67*1</f>
        <v>0</v>
      </c>
      <c r="O10" s="55"/>
      <c r="T10" s="54"/>
      <c r="V10" s="169" t="s">
        <v>85</v>
      </c>
      <c r="W10" s="169"/>
      <c r="AL10" s="148"/>
    </row>
    <row r="11" spans="1:38" s="42" customFormat="1" ht="19.5" thickBot="1" x14ac:dyDescent="0.35">
      <c r="A11" s="47">
        <v>3</v>
      </c>
      <c r="B11" s="48" t="s">
        <v>11</v>
      </c>
      <c r="C11" s="85"/>
      <c r="D11" s="84"/>
      <c r="E11" s="129" t="s">
        <v>68</v>
      </c>
      <c r="F11" s="131"/>
      <c r="G11" s="49"/>
      <c r="Q11" s="81" t="s">
        <v>22</v>
      </c>
      <c r="R11" s="82"/>
      <c r="S11" s="82"/>
      <c r="T11" s="82"/>
      <c r="U11" s="83"/>
      <c r="AL11" s="148"/>
    </row>
    <row r="12" spans="1:38" s="42" customFormat="1" ht="42.75" customHeight="1" thickBot="1" x14ac:dyDescent="0.55000000000000004">
      <c r="A12" s="50"/>
      <c r="B12" s="51" t="s">
        <v>23</v>
      </c>
      <c r="C12" s="52" t="e">
        <f>C10/C11</f>
        <v>#DIV/0!</v>
      </c>
      <c r="D12" s="70" t="s">
        <v>38</v>
      </c>
      <c r="E12" s="46" t="s">
        <v>75</v>
      </c>
      <c r="F12" s="46"/>
      <c r="G12" s="94" t="e">
        <f>G10/C11</f>
        <v>#DIV/0!</v>
      </c>
      <c r="Q12" s="110"/>
      <c r="AL12" s="148"/>
    </row>
    <row r="13" spans="1:38" s="1" customFormat="1" ht="17.25" customHeight="1" x14ac:dyDescent="0.25">
      <c r="A13" s="149"/>
      <c r="B13" s="178"/>
      <c r="C13" s="80" t="s">
        <v>8</v>
      </c>
      <c r="D13" s="9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79"/>
      <c r="AC13" s="96" t="s">
        <v>1</v>
      </c>
      <c r="AD13" s="97" t="s">
        <v>6</v>
      </c>
      <c r="AE13" s="56" t="s">
        <v>21</v>
      </c>
      <c r="AL13" s="170"/>
    </row>
    <row r="14" spans="1:38" s="35" customFormat="1" ht="40.5" customHeight="1" thickBot="1" x14ac:dyDescent="0.2">
      <c r="A14" s="150"/>
      <c r="B14" s="158"/>
      <c r="C14" s="91" t="s">
        <v>82</v>
      </c>
      <c r="D14" s="88" t="s">
        <v>83</v>
      </c>
      <c r="E14" s="89" t="s">
        <v>55</v>
      </c>
      <c r="F14" s="89" t="s">
        <v>70</v>
      </c>
      <c r="G14" s="89" t="s">
        <v>81</v>
      </c>
      <c r="H14" s="89" t="s">
        <v>42</v>
      </c>
      <c r="I14" s="89" t="s">
        <v>56</v>
      </c>
      <c r="J14" s="89" t="s">
        <v>71</v>
      </c>
      <c r="K14" s="89" t="s">
        <v>43</v>
      </c>
      <c r="L14" s="89" t="s">
        <v>44</v>
      </c>
      <c r="M14" s="89" t="s">
        <v>57</v>
      </c>
      <c r="N14" s="89" t="s">
        <v>72</v>
      </c>
      <c r="O14" s="89" t="s">
        <v>45</v>
      </c>
      <c r="P14" s="89" t="s">
        <v>84</v>
      </c>
      <c r="Q14" s="89" t="s">
        <v>46</v>
      </c>
      <c r="R14" s="89" t="s">
        <v>47</v>
      </c>
      <c r="S14" s="89" t="s">
        <v>48</v>
      </c>
      <c r="T14" s="89" t="s">
        <v>73</v>
      </c>
      <c r="U14" s="89" t="s">
        <v>79</v>
      </c>
      <c r="V14" s="89" t="s">
        <v>74</v>
      </c>
      <c r="W14" s="89" t="s">
        <v>78</v>
      </c>
      <c r="X14" s="89" t="s">
        <v>49</v>
      </c>
      <c r="Y14" s="89" t="s">
        <v>50</v>
      </c>
      <c r="Z14" s="89" t="s">
        <v>51</v>
      </c>
      <c r="AA14" s="89" t="s">
        <v>80</v>
      </c>
      <c r="AB14" s="180" t="s">
        <v>52</v>
      </c>
      <c r="AC14" s="36" t="s">
        <v>25</v>
      </c>
      <c r="AD14" s="37" t="s">
        <v>24</v>
      </c>
      <c r="AE14" s="57" t="s">
        <v>26</v>
      </c>
      <c r="AL14" s="171"/>
    </row>
    <row r="15" spans="1:38" ht="13.5" thickBot="1" x14ac:dyDescent="0.25">
      <c r="A15" s="76">
        <v>4</v>
      </c>
      <c r="B15" s="77" t="s">
        <v>20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81">
        <v>0</v>
      </c>
      <c r="AC15" s="4" t="s">
        <v>2</v>
      </c>
      <c r="AD15" s="17" t="s">
        <v>2</v>
      </c>
      <c r="AE15" s="58" t="s">
        <v>2</v>
      </c>
      <c r="AL15" s="172"/>
    </row>
    <row r="16" spans="1:38" ht="13.5" thickBot="1" x14ac:dyDescent="0.25">
      <c r="A16" s="151"/>
      <c r="B16" s="78" t="s">
        <v>40</v>
      </c>
      <c r="C16" s="92" t="s">
        <v>35</v>
      </c>
      <c r="D16" s="9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182"/>
      <c r="AC16" s="3"/>
      <c r="AD16" s="18"/>
      <c r="AE16" s="59"/>
      <c r="AL16" s="172"/>
    </row>
    <row r="17" spans="1:38" x14ac:dyDescent="0.2">
      <c r="A17" s="151"/>
      <c r="B17" s="8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19"/>
      <c r="W17" s="119"/>
      <c r="X17" s="99"/>
      <c r="Y17" s="99"/>
      <c r="Z17" s="99"/>
      <c r="AA17" s="100"/>
      <c r="AB17" s="183"/>
      <c r="AC17" s="34">
        <f>$C$15*C17+$D$15*D17+$E$15*E17+$F$15*F17+$G$15*G17+$H$15*H17+$I$15*I17+$J$15*J17+$K$15*K17+$L$15*L17+$M$15*M17+$N$15*N17+$O$15*O17+$P$15*P17+$Q$15*Q17+$R$15*R17+$S$15*S17+$T$15*T17+$U$15*U17+$V$15*V17+$W$15*W17+$X$15*X17+$Y$15*Y17+$Z$15*Z17+$AA$15*AA17+$AB$15*AB17</f>
        <v>0</v>
      </c>
      <c r="AD17" s="16">
        <f>SUM(C17:Y17)</f>
        <v>0</v>
      </c>
      <c r="AE17" s="60">
        <f t="shared" ref="AE17:AE48" si="0">C17*($C$15-$C$72)+D17*($D$15-$D$72)+E17*($E$15-$E$72)+F17*($F$15-$F$72)+G17*($G$15-$G$72)+H17*($H$15-$H$72)+I17*($I$15-$I$72)+J17*($J$15-$J$72)+K17*($K$15-$K$72)+L17*($L$15-$L$72)+M17*($M$15-$M$72)+N17*($N$15-$N$72)+O17*($O$15-$O$72)+P17*($P$15-$P$72)+Q17*($Q$15-$Q$72)+R17*($R$15-$R$72)+S17*($S$15-$S$72)+T17*($T$15-$T$72)+U17*($U$15-$U$72)+V17*($V$15-$V$72)+W17*($W$15-$W$72)+X17*($X$15-$X$72)+Y17*($Y$15-$Y$72)+Z17*($Z$15-$Z$72)+AA17*($AA$15-$AA$72)+AB17*($AB$15+$AB$72)</f>
        <v>0</v>
      </c>
      <c r="AG17" s="173"/>
      <c r="AL17" s="172"/>
    </row>
    <row r="18" spans="1:38" x14ac:dyDescent="0.2">
      <c r="A18" s="151"/>
      <c r="B18" s="8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19"/>
      <c r="W18" s="119"/>
      <c r="X18" s="99"/>
      <c r="Y18" s="99"/>
      <c r="Z18" s="99"/>
      <c r="AA18" s="100"/>
      <c r="AB18" s="183"/>
      <c r="AC18" s="34">
        <f t="shared" ref="AC18:AC66" si="1">$C$15*C18+$D$15*D18+$E$15*E18+$F$15*F18+$G$15*G18+$H$15*H18+$I$15*I18+$J$15*J18+$K$15*K18+$L$15*L18+$M$15*M18+$N$15*N18+$O$15*O18+$P$15*P18+$Q$15*Q18+$R$15*R18+$S$15*S18+$T$15*T18+$U$15*U18+$V$15*V18+$W$15*W18+$X$15*X18+$Y$15*Y18+$Z$15*Z18+$AA$15*AA18+$AB$15*AB18</f>
        <v>0</v>
      </c>
      <c r="AD18" s="16">
        <f t="shared" ref="AD18:AD66" si="2">SUM(C18:Y18)</f>
        <v>0</v>
      </c>
      <c r="AE18" s="60">
        <f t="shared" si="0"/>
        <v>0</v>
      </c>
      <c r="AL18" s="172"/>
    </row>
    <row r="19" spans="1:38" x14ac:dyDescent="0.2">
      <c r="A19" s="151"/>
      <c r="B19" s="8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19"/>
      <c r="W19" s="119"/>
      <c r="X19" s="99"/>
      <c r="Y19" s="99"/>
      <c r="Z19" s="99"/>
      <c r="AA19" s="100"/>
      <c r="AB19" s="183"/>
      <c r="AC19" s="34">
        <f t="shared" si="1"/>
        <v>0</v>
      </c>
      <c r="AD19" s="16">
        <f t="shared" si="2"/>
        <v>0</v>
      </c>
      <c r="AE19" s="60">
        <f t="shared" si="0"/>
        <v>0</v>
      </c>
      <c r="AL19" s="172"/>
    </row>
    <row r="20" spans="1:38" x14ac:dyDescent="0.2">
      <c r="A20" s="151"/>
      <c r="B20" s="8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19"/>
      <c r="W20" s="119"/>
      <c r="X20" s="99"/>
      <c r="Y20" s="99"/>
      <c r="Z20" s="99"/>
      <c r="AA20" s="100"/>
      <c r="AB20" s="183"/>
      <c r="AC20" s="34">
        <f t="shared" si="1"/>
        <v>0</v>
      </c>
      <c r="AD20" s="16">
        <f t="shared" si="2"/>
        <v>0</v>
      </c>
      <c r="AE20" s="60">
        <f t="shared" si="0"/>
        <v>0</v>
      </c>
      <c r="AL20" s="172"/>
    </row>
    <row r="21" spans="1:38" x14ac:dyDescent="0.2">
      <c r="A21" s="151"/>
      <c r="B21" s="8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19"/>
      <c r="W21" s="119"/>
      <c r="X21" s="99"/>
      <c r="Y21" s="99"/>
      <c r="Z21" s="99"/>
      <c r="AA21" s="100"/>
      <c r="AB21" s="183"/>
      <c r="AC21" s="34">
        <f t="shared" si="1"/>
        <v>0</v>
      </c>
      <c r="AD21" s="16">
        <f t="shared" si="2"/>
        <v>0</v>
      </c>
      <c r="AE21" s="60">
        <f t="shared" si="0"/>
        <v>0</v>
      </c>
      <c r="AL21" s="172"/>
    </row>
    <row r="22" spans="1:38" x14ac:dyDescent="0.2">
      <c r="A22" s="151"/>
      <c r="B22" s="8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19"/>
      <c r="W22" s="119"/>
      <c r="X22" s="99"/>
      <c r="Y22" s="99"/>
      <c r="Z22" s="99"/>
      <c r="AA22" s="100"/>
      <c r="AB22" s="183"/>
      <c r="AC22" s="34">
        <f t="shared" si="1"/>
        <v>0</v>
      </c>
      <c r="AD22" s="16">
        <f t="shared" si="2"/>
        <v>0</v>
      </c>
      <c r="AE22" s="60">
        <f t="shared" si="0"/>
        <v>0</v>
      </c>
      <c r="AL22" s="172"/>
    </row>
    <row r="23" spans="1:38" x14ac:dyDescent="0.2">
      <c r="A23" s="151"/>
      <c r="B23" s="8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19"/>
      <c r="W23" s="119"/>
      <c r="X23" s="99"/>
      <c r="Y23" s="99"/>
      <c r="Z23" s="99"/>
      <c r="AA23" s="100"/>
      <c r="AB23" s="183"/>
      <c r="AC23" s="34">
        <f t="shared" si="1"/>
        <v>0</v>
      </c>
      <c r="AD23" s="16">
        <f t="shared" si="2"/>
        <v>0</v>
      </c>
      <c r="AE23" s="60">
        <f t="shared" si="0"/>
        <v>0</v>
      </c>
      <c r="AL23" s="172"/>
    </row>
    <row r="24" spans="1:38" x14ac:dyDescent="0.2">
      <c r="A24" s="151"/>
      <c r="B24" s="8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19"/>
      <c r="W24" s="119"/>
      <c r="X24" s="99"/>
      <c r="Y24" s="99"/>
      <c r="Z24" s="99"/>
      <c r="AA24" s="100"/>
      <c r="AB24" s="183"/>
      <c r="AC24" s="34">
        <f t="shared" si="1"/>
        <v>0</v>
      </c>
      <c r="AD24" s="16">
        <f t="shared" si="2"/>
        <v>0</v>
      </c>
      <c r="AE24" s="60">
        <f t="shared" si="0"/>
        <v>0</v>
      </c>
      <c r="AL24" s="172"/>
    </row>
    <row r="25" spans="1:38" x14ac:dyDescent="0.2">
      <c r="A25" s="151"/>
      <c r="B25" s="8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19"/>
      <c r="W25" s="119"/>
      <c r="X25" s="99"/>
      <c r="Y25" s="99"/>
      <c r="Z25" s="99"/>
      <c r="AA25" s="100"/>
      <c r="AB25" s="183"/>
      <c r="AC25" s="34">
        <f t="shared" si="1"/>
        <v>0</v>
      </c>
      <c r="AD25" s="16">
        <f t="shared" si="2"/>
        <v>0</v>
      </c>
      <c r="AE25" s="60">
        <f t="shared" si="0"/>
        <v>0</v>
      </c>
      <c r="AL25" s="172"/>
    </row>
    <row r="26" spans="1:38" x14ac:dyDescent="0.2">
      <c r="A26" s="151"/>
      <c r="B26" s="8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19"/>
      <c r="W26" s="119"/>
      <c r="X26" s="99"/>
      <c r="Y26" s="99"/>
      <c r="Z26" s="99"/>
      <c r="AA26" s="100"/>
      <c r="AB26" s="183"/>
      <c r="AC26" s="34">
        <f t="shared" si="1"/>
        <v>0</v>
      </c>
      <c r="AD26" s="16">
        <f t="shared" si="2"/>
        <v>0</v>
      </c>
      <c r="AE26" s="60">
        <f t="shared" si="0"/>
        <v>0</v>
      </c>
      <c r="AL26" s="172"/>
    </row>
    <row r="27" spans="1:38" x14ac:dyDescent="0.2">
      <c r="A27" s="151"/>
      <c r="B27" s="8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19"/>
      <c r="W27" s="119"/>
      <c r="X27" s="99"/>
      <c r="Y27" s="99"/>
      <c r="Z27" s="99"/>
      <c r="AA27" s="100"/>
      <c r="AB27" s="183"/>
      <c r="AC27" s="34">
        <f t="shared" si="1"/>
        <v>0</v>
      </c>
      <c r="AD27" s="16">
        <f t="shared" si="2"/>
        <v>0</v>
      </c>
      <c r="AE27" s="60">
        <f t="shared" si="0"/>
        <v>0</v>
      </c>
      <c r="AL27" s="172"/>
    </row>
    <row r="28" spans="1:38" x14ac:dyDescent="0.2">
      <c r="A28" s="151"/>
      <c r="B28" s="8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19"/>
      <c r="W28" s="119"/>
      <c r="X28" s="99"/>
      <c r="Y28" s="99"/>
      <c r="Z28" s="99"/>
      <c r="AA28" s="100"/>
      <c r="AB28" s="183"/>
      <c r="AC28" s="34">
        <f t="shared" si="1"/>
        <v>0</v>
      </c>
      <c r="AD28" s="16">
        <f t="shared" si="2"/>
        <v>0</v>
      </c>
      <c r="AE28" s="60">
        <f t="shared" si="0"/>
        <v>0</v>
      </c>
      <c r="AL28" s="172"/>
    </row>
    <row r="29" spans="1:38" x14ac:dyDescent="0.2">
      <c r="A29" s="151"/>
      <c r="B29" s="8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19"/>
      <c r="W29" s="119"/>
      <c r="X29" s="99"/>
      <c r="Y29" s="99"/>
      <c r="Z29" s="99"/>
      <c r="AA29" s="100"/>
      <c r="AB29" s="183"/>
      <c r="AC29" s="34">
        <f t="shared" si="1"/>
        <v>0</v>
      </c>
      <c r="AD29" s="16">
        <f t="shared" si="2"/>
        <v>0</v>
      </c>
      <c r="AE29" s="60">
        <f t="shared" si="0"/>
        <v>0</v>
      </c>
      <c r="AL29" s="172"/>
    </row>
    <row r="30" spans="1:38" x14ac:dyDescent="0.2">
      <c r="A30" s="151"/>
      <c r="B30" s="8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19"/>
      <c r="W30" s="119"/>
      <c r="X30" s="99"/>
      <c r="Y30" s="99"/>
      <c r="Z30" s="99"/>
      <c r="AA30" s="100"/>
      <c r="AB30" s="183"/>
      <c r="AC30" s="34">
        <f t="shared" si="1"/>
        <v>0</v>
      </c>
      <c r="AD30" s="16">
        <f t="shared" si="2"/>
        <v>0</v>
      </c>
      <c r="AE30" s="60">
        <f t="shared" si="0"/>
        <v>0</v>
      </c>
      <c r="AL30" s="172"/>
    </row>
    <row r="31" spans="1:38" x14ac:dyDescent="0.2">
      <c r="A31" s="151"/>
      <c r="B31" s="8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19"/>
      <c r="W31" s="119"/>
      <c r="X31" s="99"/>
      <c r="Y31" s="99"/>
      <c r="Z31" s="99"/>
      <c r="AA31" s="100"/>
      <c r="AB31" s="183"/>
      <c r="AC31" s="34">
        <f t="shared" si="1"/>
        <v>0</v>
      </c>
      <c r="AD31" s="16">
        <f t="shared" si="2"/>
        <v>0</v>
      </c>
      <c r="AE31" s="60">
        <f t="shared" si="0"/>
        <v>0</v>
      </c>
      <c r="AL31" s="172"/>
    </row>
    <row r="32" spans="1:38" x14ac:dyDescent="0.2">
      <c r="A32" s="151"/>
      <c r="B32" s="8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19"/>
      <c r="W32" s="119"/>
      <c r="X32" s="99"/>
      <c r="Y32" s="99"/>
      <c r="Z32" s="99"/>
      <c r="AA32" s="100"/>
      <c r="AB32" s="183"/>
      <c r="AC32" s="34">
        <f t="shared" si="1"/>
        <v>0</v>
      </c>
      <c r="AD32" s="16">
        <f t="shared" si="2"/>
        <v>0</v>
      </c>
      <c r="AE32" s="60">
        <f t="shared" si="0"/>
        <v>0</v>
      </c>
      <c r="AL32" s="172"/>
    </row>
    <row r="33" spans="1:38" x14ac:dyDescent="0.2">
      <c r="A33" s="151"/>
      <c r="B33" s="8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19"/>
      <c r="W33" s="119"/>
      <c r="X33" s="99"/>
      <c r="Y33" s="99"/>
      <c r="Z33" s="99"/>
      <c r="AA33" s="100"/>
      <c r="AB33" s="183"/>
      <c r="AC33" s="34">
        <f t="shared" si="1"/>
        <v>0</v>
      </c>
      <c r="AD33" s="16">
        <f t="shared" si="2"/>
        <v>0</v>
      </c>
      <c r="AE33" s="60">
        <f t="shared" si="0"/>
        <v>0</v>
      </c>
      <c r="AL33" s="172"/>
    </row>
    <row r="34" spans="1:38" x14ac:dyDescent="0.2">
      <c r="A34" s="151"/>
      <c r="B34" s="8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19"/>
      <c r="W34" s="119"/>
      <c r="X34" s="99"/>
      <c r="Y34" s="99"/>
      <c r="Z34" s="99"/>
      <c r="AA34" s="100"/>
      <c r="AB34" s="183"/>
      <c r="AC34" s="34">
        <f t="shared" si="1"/>
        <v>0</v>
      </c>
      <c r="AD34" s="16">
        <f t="shared" si="2"/>
        <v>0</v>
      </c>
      <c r="AE34" s="60">
        <f t="shared" si="0"/>
        <v>0</v>
      </c>
      <c r="AL34" s="172"/>
    </row>
    <row r="35" spans="1:38" x14ac:dyDescent="0.2">
      <c r="A35" s="151"/>
      <c r="B35" s="8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19"/>
      <c r="W35" s="119"/>
      <c r="X35" s="99"/>
      <c r="Y35" s="99"/>
      <c r="Z35" s="99"/>
      <c r="AA35" s="100"/>
      <c r="AB35" s="183"/>
      <c r="AC35" s="34">
        <f t="shared" si="1"/>
        <v>0</v>
      </c>
      <c r="AD35" s="16">
        <f t="shared" si="2"/>
        <v>0</v>
      </c>
      <c r="AE35" s="60">
        <f t="shared" si="0"/>
        <v>0</v>
      </c>
      <c r="AL35" s="172"/>
    </row>
    <row r="36" spans="1:38" x14ac:dyDescent="0.2">
      <c r="A36" s="151"/>
      <c r="B36" s="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19"/>
      <c r="W36" s="119"/>
      <c r="X36" s="99"/>
      <c r="Y36" s="99"/>
      <c r="Z36" s="99"/>
      <c r="AA36" s="100"/>
      <c r="AB36" s="183"/>
      <c r="AC36" s="34">
        <f t="shared" si="1"/>
        <v>0</v>
      </c>
      <c r="AD36" s="16">
        <f t="shared" si="2"/>
        <v>0</v>
      </c>
      <c r="AE36" s="60">
        <f t="shared" si="0"/>
        <v>0</v>
      </c>
      <c r="AL36" s="172"/>
    </row>
    <row r="37" spans="1:38" x14ac:dyDescent="0.2">
      <c r="A37" s="151"/>
      <c r="B37" s="8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19"/>
      <c r="W37" s="119"/>
      <c r="X37" s="99"/>
      <c r="Y37" s="99"/>
      <c r="Z37" s="99"/>
      <c r="AA37" s="100"/>
      <c r="AB37" s="183"/>
      <c r="AC37" s="34">
        <f t="shared" si="1"/>
        <v>0</v>
      </c>
      <c r="AD37" s="16">
        <f t="shared" si="2"/>
        <v>0</v>
      </c>
      <c r="AE37" s="60">
        <f t="shared" si="0"/>
        <v>0</v>
      </c>
      <c r="AL37" s="172"/>
    </row>
    <row r="38" spans="1:38" x14ac:dyDescent="0.2">
      <c r="A38" s="151"/>
      <c r="B38" s="8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19"/>
      <c r="W38" s="119"/>
      <c r="X38" s="99"/>
      <c r="Y38" s="99"/>
      <c r="Z38" s="99"/>
      <c r="AA38" s="100"/>
      <c r="AB38" s="183"/>
      <c r="AC38" s="34">
        <f t="shared" si="1"/>
        <v>0</v>
      </c>
      <c r="AD38" s="16">
        <f t="shared" si="2"/>
        <v>0</v>
      </c>
      <c r="AE38" s="60">
        <f t="shared" si="0"/>
        <v>0</v>
      </c>
      <c r="AL38" s="172"/>
    </row>
    <row r="39" spans="1:38" x14ac:dyDescent="0.2">
      <c r="A39" s="151"/>
      <c r="B39" s="8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19"/>
      <c r="W39" s="119"/>
      <c r="X39" s="99"/>
      <c r="Y39" s="99"/>
      <c r="Z39" s="99"/>
      <c r="AA39" s="100"/>
      <c r="AB39" s="183"/>
      <c r="AC39" s="34">
        <f t="shared" si="1"/>
        <v>0</v>
      </c>
      <c r="AD39" s="16">
        <f t="shared" si="2"/>
        <v>0</v>
      </c>
      <c r="AE39" s="60">
        <f t="shared" si="0"/>
        <v>0</v>
      </c>
      <c r="AL39" s="172"/>
    </row>
    <row r="40" spans="1:38" x14ac:dyDescent="0.2">
      <c r="A40" s="151"/>
      <c r="B40" s="8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19"/>
      <c r="W40" s="119"/>
      <c r="X40" s="99"/>
      <c r="Y40" s="99"/>
      <c r="Z40" s="99"/>
      <c r="AA40" s="100"/>
      <c r="AB40" s="183"/>
      <c r="AC40" s="34">
        <f t="shared" si="1"/>
        <v>0</v>
      </c>
      <c r="AD40" s="16">
        <f t="shared" si="2"/>
        <v>0</v>
      </c>
      <c r="AE40" s="60">
        <f t="shared" si="0"/>
        <v>0</v>
      </c>
      <c r="AL40" s="172"/>
    </row>
    <row r="41" spans="1:38" x14ac:dyDescent="0.2">
      <c r="A41" s="151"/>
      <c r="B41" s="8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19"/>
      <c r="W41" s="119"/>
      <c r="X41" s="99"/>
      <c r="Y41" s="99"/>
      <c r="Z41" s="99"/>
      <c r="AA41" s="100"/>
      <c r="AB41" s="183"/>
      <c r="AC41" s="34">
        <f t="shared" si="1"/>
        <v>0</v>
      </c>
      <c r="AD41" s="16">
        <f t="shared" si="2"/>
        <v>0</v>
      </c>
      <c r="AE41" s="60">
        <f t="shared" si="0"/>
        <v>0</v>
      </c>
      <c r="AL41" s="172"/>
    </row>
    <row r="42" spans="1:38" x14ac:dyDescent="0.2">
      <c r="A42" s="151"/>
      <c r="B42" s="8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19"/>
      <c r="W42" s="119"/>
      <c r="X42" s="99"/>
      <c r="Y42" s="99"/>
      <c r="Z42" s="99"/>
      <c r="AA42" s="100"/>
      <c r="AB42" s="183"/>
      <c r="AC42" s="34">
        <f t="shared" si="1"/>
        <v>0</v>
      </c>
      <c r="AD42" s="16">
        <f t="shared" si="2"/>
        <v>0</v>
      </c>
      <c r="AE42" s="60">
        <f t="shared" si="0"/>
        <v>0</v>
      </c>
      <c r="AL42" s="172"/>
    </row>
    <row r="43" spans="1:38" x14ac:dyDescent="0.2">
      <c r="A43" s="151"/>
      <c r="B43" s="8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19"/>
      <c r="W43" s="119"/>
      <c r="X43" s="99"/>
      <c r="Y43" s="99"/>
      <c r="Z43" s="99"/>
      <c r="AA43" s="100"/>
      <c r="AB43" s="183"/>
      <c r="AC43" s="34">
        <f t="shared" si="1"/>
        <v>0</v>
      </c>
      <c r="AD43" s="16">
        <f t="shared" si="2"/>
        <v>0</v>
      </c>
      <c r="AE43" s="60">
        <f t="shared" si="0"/>
        <v>0</v>
      </c>
      <c r="AL43" s="172"/>
    </row>
    <row r="44" spans="1:38" x14ac:dyDescent="0.2">
      <c r="A44" s="151"/>
      <c r="B44" s="8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19"/>
      <c r="W44" s="119"/>
      <c r="X44" s="99"/>
      <c r="Y44" s="99"/>
      <c r="Z44" s="99"/>
      <c r="AA44" s="100"/>
      <c r="AB44" s="183"/>
      <c r="AC44" s="34">
        <f t="shared" si="1"/>
        <v>0</v>
      </c>
      <c r="AD44" s="16">
        <f t="shared" si="2"/>
        <v>0</v>
      </c>
      <c r="AE44" s="60">
        <f t="shared" si="0"/>
        <v>0</v>
      </c>
      <c r="AL44" s="172"/>
    </row>
    <row r="45" spans="1:38" x14ac:dyDescent="0.2">
      <c r="A45" s="151"/>
      <c r="B45" s="8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19"/>
      <c r="W45" s="119"/>
      <c r="X45" s="99"/>
      <c r="Y45" s="99"/>
      <c r="Z45" s="99"/>
      <c r="AA45" s="100"/>
      <c r="AB45" s="183"/>
      <c r="AC45" s="34">
        <f t="shared" si="1"/>
        <v>0</v>
      </c>
      <c r="AD45" s="16">
        <f t="shared" si="2"/>
        <v>0</v>
      </c>
      <c r="AE45" s="60">
        <f t="shared" si="0"/>
        <v>0</v>
      </c>
      <c r="AL45" s="172"/>
    </row>
    <row r="46" spans="1:38" x14ac:dyDescent="0.2">
      <c r="A46" s="151"/>
      <c r="B46" s="8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19"/>
      <c r="W46" s="119"/>
      <c r="X46" s="99"/>
      <c r="Y46" s="99"/>
      <c r="Z46" s="99"/>
      <c r="AA46" s="100"/>
      <c r="AB46" s="183"/>
      <c r="AC46" s="34">
        <f t="shared" si="1"/>
        <v>0</v>
      </c>
      <c r="AD46" s="16">
        <f t="shared" si="2"/>
        <v>0</v>
      </c>
      <c r="AE46" s="60">
        <f t="shared" si="0"/>
        <v>0</v>
      </c>
      <c r="AL46" s="172"/>
    </row>
    <row r="47" spans="1:38" x14ac:dyDescent="0.2">
      <c r="A47" s="151"/>
      <c r="B47" s="8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19"/>
      <c r="W47" s="119"/>
      <c r="X47" s="99"/>
      <c r="Y47" s="99"/>
      <c r="Z47" s="99"/>
      <c r="AA47" s="100"/>
      <c r="AB47" s="183"/>
      <c r="AC47" s="34">
        <f t="shared" si="1"/>
        <v>0</v>
      </c>
      <c r="AD47" s="16">
        <f t="shared" si="2"/>
        <v>0</v>
      </c>
      <c r="AE47" s="60">
        <f t="shared" si="0"/>
        <v>0</v>
      </c>
      <c r="AL47" s="172"/>
    </row>
    <row r="48" spans="1:38" x14ac:dyDescent="0.2">
      <c r="A48" s="151"/>
      <c r="B48" s="8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19"/>
      <c r="W48" s="119"/>
      <c r="X48" s="99"/>
      <c r="Y48" s="99"/>
      <c r="Z48" s="99"/>
      <c r="AA48" s="100"/>
      <c r="AB48" s="183"/>
      <c r="AC48" s="34">
        <f t="shared" si="1"/>
        <v>0</v>
      </c>
      <c r="AD48" s="16">
        <f t="shared" si="2"/>
        <v>0</v>
      </c>
      <c r="AE48" s="60">
        <f t="shared" si="0"/>
        <v>0</v>
      </c>
      <c r="AL48" s="172"/>
    </row>
    <row r="49" spans="1:38" x14ac:dyDescent="0.2">
      <c r="A49" s="151"/>
      <c r="B49" s="8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19"/>
      <c r="W49" s="119"/>
      <c r="X49" s="99"/>
      <c r="Y49" s="99"/>
      <c r="Z49" s="99"/>
      <c r="AA49" s="100"/>
      <c r="AB49" s="183"/>
      <c r="AC49" s="34">
        <f t="shared" si="1"/>
        <v>0</v>
      </c>
      <c r="AD49" s="16">
        <f t="shared" si="2"/>
        <v>0</v>
      </c>
      <c r="AE49" s="60">
        <f t="shared" ref="AE49:AE66" si="3">C49*($C$15-$C$72)+D49*($D$15-$D$72)+E49*($E$15-$E$72)+F49*($F$15-$F$72)+G49*($G$15-$G$72)+H49*($H$15-$H$72)+I49*($I$15-$I$72)+J49*($J$15-$J$72)+K49*($K$15-$K$72)+L49*($L$15-$L$72)+M49*($M$15-$M$72)+N49*($N$15-$N$72)+O49*($O$15-$O$72)+P49*($P$15-$P$72)+Q49*($Q$15-$Q$72)+R49*($R$15-$R$72)+S49*($S$15-$S$72)+T49*($T$15-$T$72)+U49*($U$15-$U$72)+V49*($V$15-$V$72)+W49*($W$15-$W$72)+X49*($X$15-$X$72)+Y49*($Y$15-$Y$72)+Z49*($Z$15-$Z$72)+AA49*($AA$15-$AA$72)+AB49*($AB$15+$AB$72)</f>
        <v>0</v>
      </c>
      <c r="AL49" s="172"/>
    </row>
    <row r="50" spans="1:38" x14ac:dyDescent="0.2">
      <c r="A50" s="151"/>
      <c r="B50" s="8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19"/>
      <c r="W50" s="119"/>
      <c r="X50" s="99"/>
      <c r="Y50" s="99"/>
      <c r="Z50" s="99"/>
      <c r="AA50" s="100"/>
      <c r="AB50" s="183"/>
      <c r="AC50" s="34">
        <f t="shared" si="1"/>
        <v>0</v>
      </c>
      <c r="AD50" s="16">
        <f t="shared" si="2"/>
        <v>0</v>
      </c>
      <c r="AE50" s="60">
        <f t="shared" si="3"/>
        <v>0</v>
      </c>
      <c r="AL50" s="172"/>
    </row>
    <row r="51" spans="1:38" x14ac:dyDescent="0.2">
      <c r="A51" s="151"/>
      <c r="B51" s="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19"/>
      <c r="W51" s="119"/>
      <c r="X51" s="99"/>
      <c r="Y51" s="99"/>
      <c r="Z51" s="99"/>
      <c r="AA51" s="100"/>
      <c r="AB51" s="183"/>
      <c r="AC51" s="34">
        <f t="shared" si="1"/>
        <v>0</v>
      </c>
      <c r="AD51" s="16">
        <f t="shared" si="2"/>
        <v>0</v>
      </c>
      <c r="AE51" s="60">
        <f t="shared" si="3"/>
        <v>0</v>
      </c>
      <c r="AL51" s="172"/>
    </row>
    <row r="52" spans="1:38" x14ac:dyDescent="0.2">
      <c r="A52" s="151"/>
      <c r="B52" s="8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19"/>
      <c r="W52" s="119"/>
      <c r="X52" s="99"/>
      <c r="Y52" s="99"/>
      <c r="Z52" s="99"/>
      <c r="AA52" s="100"/>
      <c r="AB52" s="183"/>
      <c r="AC52" s="34">
        <f t="shared" si="1"/>
        <v>0</v>
      </c>
      <c r="AD52" s="16">
        <f t="shared" si="2"/>
        <v>0</v>
      </c>
      <c r="AE52" s="60">
        <f t="shared" si="3"/>
        <v>0</v>
      </c>
      <c r="AL52" s="172"/>
    </row>
    <row r="53" spans="1:38" x14ac:dyDescent="0.2">
      <c r="A53" s="151"/>
      <c r="B53" s="8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106"/>
      <c r="R53" s="105"/>
      <c r="S53" s="106"/>
      <c r="T53" s="106"/>
      <c r="U53" s="106"/>
      <c r="V53" s="119"/>
      <c r="W53" s="119"/>
      <c r="X53" s="99"/>
      <c r="Y53" s="99"/>
      <c r="Z53" s="99"/>
      <c r="AA53" s="100"/>
      <c r="AB53" s="183"/>
      <c r="AC53" s="34">
        <f t="shared" si="1"/>
        <v>0</v>
      </c>
      <c r="AD53" s="16">
        <f t="shared" si="2"/>
        <v>0</v>
      </c>
      <c r="AE53" s="60">
        <f t="shared" si="3"/>
        <v>0</v>
      </c>
      <c r="AL53" s="172"/>
    </row>
    <row r="54" spans="1:38" x14ac:dyDescent="0.2">
      <c r="A54" s="151"/>
      <c r="B54" s="8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19"/>
      <c r="W54" s="119"/>
      <c r="X54" s="99"/>
      <c r="Y54" s="99"/>
      <c r="Z54" s="99"/>
      <c r="AA54" s="100"/>
      <c r="AB54" s="183"/>
      <c r="AC54" s="34">
        <f t="shared" si="1"/>
        <v>0</v>
      </c>
      <c r="AD54" s="16">
        <f t="shared" si="2"/>
        <v>0</v>
      </c>
      <c r="AE54" s="60">
        <f t="shared" si="3"/>
        <v>0</v>
      </c>
      <c r="AL54" s="172"/>
    </row>
    <row r="55" spans="1:38" x14ac:dyDescent="0.2">
      <c r="A55" s="151"/>
      <c r="B55" s="8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6"/>
      <c r="S55" s="105"/>
      <c r="T55" s="105"/>
      <c r="U55" s="105"/>
      <c r="V55" s="119"/>
      <c r="W55" s="119"/>
      <c r="X55" s="99"/>
      <c r="Y55" s="99"/>
      <c r="Z55" s="99"/>
      <c r="AA55" s="100"/>
      <c r="AB55" s="183"/>
      <c r="AC55" s="34">
        <f t="shared" si="1"/>
        <v>0</v>
      </c>
      <c r="AD55" s="16">
        <f t="shared" si="2"/>
        <v>0</v>
      </c>
      <c r="AE55" s="60">
        <f t="shared" si="3"/>
        <v>0</v>
      </c>
      <c r="AL55" s="172"/>
    </row>
    <row r="56" spans="1:38" x14ac:dyDescent="0.2">
      <c r="A56" s="151"/>
      <c r="B56" s="8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19"/>
      <c r="W56" s="119"/>
      <c r="X56" s="99"/>
      <c r="Y56" s="99"/>
      <c r="Z56" s="99"/>
      <c r="AA56" s="100"/>
      <c r="AB56" s="183"/>
      <c r="AC56" s="34">
        <f t="shared" si="1"/>
        <v>0</v>
      </c>
      <c r="AD56" s="16">
        <f t="shared" si="2"/>
        <v>0</v>
      </c>
      <c r="AE56" s="60">
        <f t="shared" si="3"/>
        <v>0</v>
      </c>
      <c r="AL56" s="172"/>
    </row>
    <row r="57" spans="1:38" x14ac:dyDescent="0.2">
      <c r="A57" s="151"/>
      <c r="B57" s="8"/>
      <c r="C57" s="10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19"/>
      <c r="W57" s="119"/>
      <c r="X57" s="101"/>
      <c r="Y57" s="101"/>
      <c r="Z57" s="99"/>
      <c r="AA57" s="101"/>
      <c r="AB57" s="183"/>
      <c r="AC57" s="34">
        <f t="shared" si="1"/>
        <v>0</v>
      </c>
      <c r="AD57" s="16">
        <f t="shared" si="2"/>
        <v>0</v>
      </c>
      <c r="AE57" s="60">
        <f t="shared" si="3"/>
        <v>0</v>
      </c>
      <c r="AL57" s="172"/>
    </row>
    <row r="58" spans="1:38" x14ac:dyDescent="0.2">
      <c r="A58" s="151"/>
      <c r="B58" s="8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19"/>
      <c r="W58" s="119"/>
      <c r="X58" s="101"/>
      <c r="Y58" s="101"/>
      <c r="Z58" s="101"/>
      <c r="AA58" s="101"/>
      <c r="AB58" s="183"/>
      <c r="AC58" s="34">
        <f t="shared" si="1"/>
        <v>0</v>
      </c>
      <c r="AD58" s="16">
        <f t="shared" si="2"/>
        <v>0</v>
      </c>
      <c r="AE58" s="60">
        <f t="shared" si="3"/>
        <v>0</v>
      </c>
      <c r="AL58" s="172"/>
    </row>
    <row r="59" spans="1:38" x14ac:dyDescent="0.2">
      <c r="A59" s="151"/>
      <c r="B59" s="8"/>
      <c r="C59" s="102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5"/>
      <c r="S59" s="101"/>
      <c r="T59" s="101"/>
      <c r="U59" s="101"/>
      <c r="V59" s="101"/>
      <c r="W59" s="101"/>
      <c r="X59" s="101"/>
      <c r="Y59" s="101"/>
      <c r="Z59" s="101"/>
      <c r="AA59" s="101"/>
      <c r="AB59" s="183"/>
      <c r="AC59" s="34">
        <f t="shared" si="1"/>
        <v>0</v>
      </c>
      <c r="AD59" s="16">
        <f t="shared" si="2"/>
        <v>0</v>
      </c>
      <c r="AE59" s="60">
        <f t="shared" si="3"/>
        <v>0</v>
      </c>
      <c r="AL59" s="172"/>
    </row>
    <row r="60" spans="1:38" x14ac:dyDescent="0.2">
      <c r="A60" s="151"/>
      <c r="B60" s="8"/>
      <c r="C60" s="102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83"/>
      <c r="AC60" s="34">
        <f t="shared" si="1"/>
        <v>0</v>
      </c>
      <c r="AD60" s="16">
        <f t="shared" si="2"/>
        <v>0</v>
      </c>
      <c r="AE60" s="60">
        <f t="shared" si="3"/>
        <v>0</v>
      </c>
      <c r="AL60" s="172"/>
    </row>
    <row r="61" spans="1:38" x14ac:dyDescent="0.2">
      <c r="A61" s="151"/>
      <c r="B61" s="8"/>
      <c r="C61" s="93"/>
      <c r="D61" s="65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183"/>
      <c r="AC61" s="34">
        <f t="shared" si="1"/>
        <v>0</v>
      </c>
      <c r="AD61" s="16">
        <f t="shared" si="2"/>
        <v>0</v>
      </c>
      <c r="AE61" s="60">
        <f t="shared" si="3"/>
        <v>0</v>
      </c>
      <c r="AL61" s="172"/>
    </row>
    <row r="62" spans="1:38" x14ac:dyDescent="0.2">
      <c r="A62" s="151"/>
      <c r="B62" s="8"/>
      <c r="C62" s="93"/>
      <c r="D62" s="65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183"/>
      <c r="AC62" s="34">
        <f t="shared" si="1"/>
        <v>0</v>
      </c>
      <c r="AD62" s="16">
        <f t="shared" si="2"/>
        <v>0</v>
      </c>
      <c r="AE62" s="60">
        <f t="shared" si="3"/>
        <v>0</v>
      </c>
      <c r="AL62" s="172"/>
    </row>
    <row r="63" spans="1:38" x14ac:dyDescent="0.2">
      <c r="A63" s="151"/>
      <c r="B63" s="8"/>
      <c r="C63" s="93"/>
      <c r="D63" s="65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183"/>
      <c r="AC63" s="34">
        <f t="shared" si="1"/>
        <v>0</v>
      </c>
      <c r="AD63" s="16">
        <f t="shared" si="2"/>
        <v>0</v>
      </c>
      <c r="AE63" s="60">
        <f t="shared" si="3"/>
        <v>0</v>
      </c>
      <c r="AL63" s="172"/>
    </row>
    <row r="64" spans="1:38" x14ac:dyDescent="0.2">
      <c r="A64" s="151"/>
      <c r="B64" s="8"/>
      <c r="C64" s="93"/>
      <c r="D64" s="65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183"/>
      <c r="AC64" s="34">
        <f t="shared" si="1"/>
        <v>0</v>
      </c>
      <c r="AD64" s="16">
        <f t="shared" si="2"/>
        <v>0</v>
      </c>
      <c r="AE64" s="60">
        <f t="shared" si="3"/>
        <v>0</v>
      </c>
      <c r="AL64" s="172"/>
    </row>
    <row r="65" spans="1:38" x14ac:dyDescent="0.2">
      <c r="A65" s="151"/>
      <c r="B65" s="8"/>
      <c r="C65" s="93"/>
      <c r="D65" s="65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183"/>
      <c r="AC65" s="34">
        <f t="shared" si="1"/>
        <v>0</v>
      </c>
      <c r="AD65" s="16">
        <f t="shared" si="2"/>
        <v>0</v>
      </c>
      <c r="AE65" s="60">
        <f t="shared" si="3"/>
        <v>0</v>
      </c>
      <c r="AL65" s="172"/>
    </row>
    <row r="66" spans="1:38" x14ac:dyDescent="0.2">
      <c r="A66" s="151"/>
      <c r="B66" s="8"/>
      <c r="C66" s="93"/>
      <c r="D66" s="65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183"/>
      <c r="AC66" s="34">
        <f t="shared" si="1"/>
        <v>0</v>
      </c>
      <c r="AD66" s="16">
        <f t="shared" si="2"/>
        <v>0</v>
      </c>
      <c r="AE66" s="60">
        <f t="shared" si="3"/>
        <v>0</v>
      </c>
      <c r="AL66" s="172"/>
    </row>
    <row r="67" spans="1:38" ht="16.5" customHeight="1" thickBot="1" x14ac:dyDescent="0.25">
      <c r="A67" s="151"/>
      <c r="B67" s="73" t="s">
        <v>9</v>
      </c>
      <c r="C67" s="66">
        <f t="shared" ref="C67:AE67" si="4">SUM(C17:C66)</f>
        <v>0</v>
      </c>
      <c r="D67" s="66">
        <f t="shared" si="4"/>
        <v>0</v>
      </c>
      <c r="E67" s="66">
        <f t="shared" si="4"/>
        <v>0</v>
      </c>
      <c r="F67" s="66">
        <f t="shared" si="4"/>
        <v>0</v>
      </c>
      <c r="G67" s="66">
        <f t="shared" si="4"/>
        <v>0</v>
      </c>
      <c r="H67" s="66">
        <f t="shared" si="4"/>
        <v>0</v>
      </c>
      <c r="I67" s="66">
        <f t="shared" si="4"/>
        <v>0</v>
      </c>
      <c r="J67" s="66">
        <f t="shared" si="4"/>
        <v>0</v>
      </c>
      <c r="K67" s="66">
        <f t="shared" si="4"/>
        <v>0</v>
      </c>
      <c r="L67" s="66">
        <f t="shared" si="4"/>
        <v>0</v>
      </c>
      <c r="M67" s="66">
        <f t="shared" si="4"/>
        <v>0</v>
      </c>
      <c r="N67" s="66">
        <f t="shared" si="4"/>
        <v>0</v>
      </c>
      <c r="O67" s="66">
        <f t="shared" si="4"/>
        <v>0</v>
      </c>
      <c r="P67" s="66">
        <f t="shared" si="4"/>
        <v>0</v>
      </c>
      <c r="Q67" s="66">
        <f t="shared" si="4"/>
        <v>0</v>
      </c>
      <c r="R67" s="66">
        <f t="shared" si="4"/>
        <v>0</v>
      </c>
      <c r="S67" s="66">
        <f t="shared" si="4"/>
        <v>0</v>
      </c>
      <c r="T67" s="66">
        <f t="shared" si="4"/>
        <v>0</v>
      </c>
      <c r="U67" s="66">
        <f t="shared" si="4"/>
        <v>0</v>
      </c>
      <c r="V67" s="66">
        <f t="shared" si="4"/>
        <v>0</v>
      </c>
      <c r="W67" s="66">
        <f t="shared" si="4"/>
        <v>0</v>
      </c>
      <c r="X67" s="66">
        <f t="shared" si="4"/>
        <v>0</v>
      </c>
      <c r="Y67" s="66">
        <f t="shared" si="4"/>
        <v>0</v>
      </c>
      <c r="Z67" s="66">
        <f t="shared" si="4"/>
        <v>0</v>
      </c>
      <c r="AA67" s="66">
        <f t="shared" si="4"/>
        <v>0</v>
      </c>
      <c r="AB67" s="184">
        <f t="shared" si="4"/>
        <v>0</v>
      </c>
      <c r="AC67" s="109">
        <f t="shared" si="4"/>
        <v>0</v>
      </c>
      <c r="AD67" s="13">
        <f t="shared" si="4"/>
        <v>0</v>
      </c>
      <c r="AE67" s="61">
        <f t="shared" si="4"/>
        <v>0</v>
      </c>
      <c r="AF67" s="62"/>
      <c r="AL67" s="172"/>
    </row>
    <row r="68" spans="1:38" ht="16.5" customHeight="1" thickBot="1" x14ac:dyDescent="0.3">
      <c r="A68" s="151"/>
      <c r="B68" s="122" t="s">
        <v>39</v>
      </c>
      <c r="C68" s="123">
        <f>ROUNDDOWN(C67/5+0.99,0)</f>
        <v>0</v>
      </c>
      <c r="D68" s="123">
        <f>ROUNDDOWN(D67/5+0.99,0)</f>
        <v>0</v>
      </c>
      <c r="E68" s="123">
        <f>ROUNDDOWN(E67/5+0.99,0)</f>
        <v>0</v>
      </c>
      <c r="F68" s="123">
        <f>ROUNDDOWN(F67/5+0.99,0)</f>
        <v>0</v>
      </c>
      <c r="G68" s="123">
        <f t="shared" ref="G68:M68" si="5">ROUNDDOWN(G67/4+0.99,0)</f>
        <v>0</v>
      </c>
      <c r="H68" s="123">
        <f t="shared" si="5"/>
        <v>0</v>
      </c>
      <c r="I68" s="123">
        <f t="shared" si="5"/>
        <v>0</v>
      </c>
      <c r="J68" s="123">
        <f t="shared" ref="J68" si="6">ROUNDDOWN(J67/4+0.99,0)</f>
        <v>0</v>
      </c>
      <c r="K68" s="123">
        <f t="shared" si="5"/>
        <v>0</v>
      </c>
      <c r="L68" s="123">
        <f t="shared" si="5"/>
        <v>0</v>
      </c>
      <c r="M68" s="123">
        <f t="shared" si="5"/>
        <v>0</v>
      </c>
      <c r="N68" s="123">
        <f t="shared" ref="N68" si="7">ROUNDDOWN(N67/4+0.99,0)</f>
        <v>0</v>
      </c>
      <c r="O68" s="124">
        <f>ROUNDDOWN(O67/2+0.99,0)</f>
        <v>0</v>
      </c>
      <c r="P68" s="124">
        <f>ROUNDDOWN(P67/2+0.99,0)</f>
        <v>0</v>
      </c>
      <c r="Q68" s="124">
        <f>ROUNDDOWN(Q67/6+0.99,0)</f>
        <v>0</v>
      </c>
      <c r="R68" s="124">
        <f>ROUNDDOWN(R67/6+0.99,0)</f>
        <v>0</v>
      </c>
      <c r="S68" s="124">
        <f>ROUNDDOWN(S67/6+0.99,0)</f>
        <v>0</v>
      </c>
      <c r="T68" s="124">
        <f>ROUNDDOWN(T67/6+0.99,0)</f>
        <v>0</v>
      </c>
      <c r="U68" s="124">
        <f>ROUNDDOWN(U67/4+0.99,0)</f>
        <v>0</v>
      </c>
      <c r="V68" s="124">
        <f>ROUNDDOWN(V67/6+0.99,0)</f>
        <v>0</v>
      </c>
      <c r="W68" s="124">
        <f>ROUNDDOWN(W67/2+0.99,0)</f>
        <v>0</v>
      </c>
      <c r="X68" s="124">
        <f>ROUNDDOWN(X67/2+0.99,0)</f>
        <v>0</v>
      </c>
      <c r="Y68" s="124">
        <f>ROUNDDOWN(Y67/1+0.99,0)</f>
        <v>0</v>
      </c>
      <c r="Z68" s="75"/>
      <c r="AA68" s="75"/>
      <c r="AB68" s="185"/>
      <c r="AC68" s="71"/>
      <c r="AD68" s="72"/>
      <c r="AE68" s="152"/>
      <c r="AL68" s="172"/>
    </row>
    <row r="69" spans="1:38" s="38" customFormat="1" ht="16.5" customHeight="1" thickBot="1" x14ac:dyDescent="0.25">
      <c r="A69" s="153"/>
      <c r="B69" s="74" t="s">
        <v>0</v>
      </c>
      <c r="C69" s="86">
        <v>19.2</v>
      </c>
      <c r="D69" s="87">
        <v>24.5</v>
      </c>
      <c r="E69" s="87">
        <v>25.5</v>
      </c>
      <c r="F69" s="87">
        <v>25.5</v>
      </c>
      <c r="G69" s="87">
        <v>22</v>
      </c>
      <c r="H69" s="87">
        <v>26</v>
      </c>
      <c r="I69" s="87">
        <v>27.5</v>
      </c>
      <c r="J69" s="87">
        <v>27.5</v>
      </c>
      <c r="K69" s="87">
        <v>33.5</v>
      </c>
      <c r="L69" s="87">
        <v>36.25</v>
      </c>
      <c r="M69" s="87">
        <v>37.5</v>
      </c>
      <c r="N69" s="87">
        <v>37.5</v>
      </c>
      <c r="O69" s="87">
        <v>49</v>
      </c>
      <c r="P69" s="87">
        <v>87.75</v>
      </c>
      <c r="Q69" s="87">
        <v>17</v>
      </c>
      <c r="R69" s="87">
        <v>19.5</v>
      </c>
      <c r="S69" s="87">
        <v>20.75</v>
      </c>
      <c r="T69" s="87">
        <v>20.75</v>
      </c>
      <c r="U69" s="87">
        <v>25</v>
      </c>
      <c r="V69" s="87">
        <v>26</v>
      </c>
      <c r="W69" s="87">
        <v>21.5</v>
      </c>
      <c r="X69" s="87">
        <v>25.5</v>
      </c>
      <c r="Y69" s="87">
        <v>49</v>
      </c>
      <c r="Z69" s="87">
        <v>2.5</v>
      </c>
      <c r="AA69" s="87">
        <v>5.5</v>
      </c>
      <c r="AB69" s="186">
        <v>0.35</v>
      </c>
      <c r="AE69" s="154"/>
      <c r="AL69" s="174"/>
    </row>
    <row r="70" spans="1:38" ht="16.5" customHeight="1" thickBot="1" x14ac:dyDescent="0.25">
      <c r="A70" s="15">
        <v>5</v>
      </c>
      <c r="B70" s="14" t="s">
        <v>34</v>
      </c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67"/>
      <c r="AA70" s="67"/>
      <c r="AB70" s="187"/>
      <c r="AC70" s="1"/>
      <c r="AE70" s="155"/>
      <c r="AL70" s="172"/>
    </row>
    <row r="71" spans="1:38" ht="16.5" customHeight="1" thickBot="1" x14ac:dyDescent="0.25">
      <c r="A71" s="15">
        <v>6</v>
      </c>
      <c r="B71" s="6" t="s">
        <v>33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68"/>
      <c r="AA71" s="68"/>
      <c r="AB71" s="188"/>
      <c r="AC71" s="1"/>
      <c r="AE71" s="155"/>
      <c r="AL71" s="172"/>
    </row>
    <row r="72" spans="1:38" s="1" customFormat="1" ht="16.5" customHeight="1" x14ac:dyDescent="0.2">
      <c r="A72" s="156"/>
      <c r="B72" s="7" t="s">
        <v>3</v>
      </c>
      <c r="C72" s="133">
        <f t="shared" ref="C72:AB72" si="8">SUM(C69:C71)</f>
        <v>19.2</v>
      </c>
      <c r="D72" s="137">
        <f t="shared" si="8"/>
        <v>24.5</v>
      </c>
      <c r="E72" s="137">
        <f t="shared" si="8"/>
        <v>25.5</v>
      </c>
      <c r="F72" s="137">
        <f>SUM(F69:F71)</f>
        <v>25.5</v>
      </c>
      <c r="G72" s="137">
        <f t="shared" si="8"/>
        <v>22</v>
      </c>
      <c r="H72" s="137">
        <f t="shared" si="8"/>
        <v>26</v>
      </c>
      <c r="I72" s="137">
        <f t="shared" si="8"/>
        <v>27.5</v>
      </c>
      <c r="J72" s="137">
        <f t="shared" si="8"/>
        <v>27.5</v>
      </c>
      <c r="K72" s="137">
        <f t="shared" si="8"/>
        <v>33.5</v>
      </c>
      <c r="L72" s="137">
        <f t="shared" si="8"/>
        <v>36.25</v>
      </c>
      <c r="M72" s="137">
        <f t="shared" si="8"/>
        <v>37.5</v>
      </c>
      <c r="N72" s="137">
        <f>SUM(N69:N71)</f>
        <v>37.5</v>
      </c>
      <c r="O72" s="137">
        <f t="shared" si="8"/>
        <v>49</v>
      </c>
      <c r="P72" s="137">
        <f t="shared" si="8"/>
        <v>87.75</v>
      </c>
      <c r="Q72" s="137">
        <f t="shared" si="8"/>
        <v>17</v>
      </c>
      <c r="R72" s="137">
        <f t="shared" si="8"/>
        <v>19.5</v>
      </c>
      <c r="S72" s="137">
        <f t="shared" si="8"/>
        <v>20.75</v>
      </c>
      <c r="T72" s="137">
        <f t="shared" ref="T72" si="9">SUM(T69:T71)</f>
        <v>20.75</v>
      </c>
      <c r="U72" s="137">
        <f t="shared" si="8"/>
        <v>25</v>
      </c>
      <c r="V72" s="137">
        <f t="shared" si="8"/>
        <v>26</v>
      </c>
      <c r="W72" s="137">
        <f t="shared" si="8"/>
        <v>21.5</v>
      </c>
      <c r="X72" s="137">
        <f>SUM(X69:X71)</f>
        <v>25.5</v>
      </c>
      <c r="Y72" s="137">
        <f t="shared" si="8"/>
        <v>49</v>
      </c>
      <c r="Z72" s="137">
        <f t="shared" si="8"/>
        <v>2.5</v>
      </c>
      <c r="AA72" s="137">
        <f t="shared" si="8"/>
        <v>5.5</v>
      </c>
      <c r="AB72" s="189">
        <f t="shared" si="8"/>
        <v>0.35</v>
      </c>
      <c r="AE72" s="157"/>
      <c r="AL72" s="170"/>
    </row>
    <row r="73" spans="1:38" s="35" customFormat="1" ht="16.5" customHeight="1" x14ac:dyDescent="0.2">
      <c r="A73" s="158"/>
      <c r="B73" s="40" t="s">
        <v>5</v>
      </c>
      <c r="C73" s="134">
        <f t="shared" ref="C73:AB73" si="10">C15*C67</f>
        <v>0</v>
      </c>
      <c r="D73" s="132">
        <f t="shared" si="10"/>
        <v>0</v>
      </c>
      <c r="E73" s="132">
        <f t="shared" si="10"/>
        <v>0</v>
      </c>
      <c r="F73" s="132">
        <f t="shared" si="10"/>
        <v>0</v>
      </c>
      <c r="G73" s="132">
        <f t="shared" si="10"/>
        <v>0</v>
      </c>
      <c r="H73" s="132">
        <f t="shared" si="10"/>
        <v>0</v>
      </c>
      <c r="I73" s="132">
        <f t="shared" si="10"/>
        <v>0</v>
      </c>
      <c r="J73" s="132">
        <f t="shared" si="10"/>
        <v>0</v>
      </c>
      <c r="K73" s="132">
        <f t="shared" si="10"/>
        <v>0</v>
      </c>
      <c r="L73" s="132">
        <f t="shared" si="10"/>
        <v>0</v>
      </c>
      <c r="M73" s="132">
        <f t="shared" si="10"/>
        <v>0</v>
      </c>
      <c r="N73" s="132">
        <f t="shared" si="10"/>
        <v>0</v>
      </c>
      <c r="O73" s="132">
        <f t="shared" si="10"/>
        <v>0</v>
      </c>
      <c r="P73" s="132">
        <f t="shared" si="10"/>
        <v>0</v>
      </c>
      <c r="Q73" s="132">
        <f t="shared" si="10"/>
        <v>0</v>
      </c>
      <c r="R73" s="132">
        <f t="shared" si="10"/>
        <v>0</v>
      </c>
      <c r="S73" s="132">
        <f t="shared" si="10"/>
        <v>0</v>
      </c>
      <c r="T73" s="132">
        <f t="shared" si="10"/>
        <v>0</v>
      </c>
      <c r="U73" s="132">
        <f t="shared" si="10"/>
        <v>0</v>
      </c>
      <c r="V73" s="132">
        <f t="shared" si="10"/>
        <v>0</v>
      </c>
      <c r="W73" s="132">
        <f t="shared" si="10"/>
        <v>0</v>
      </c>
      <c r="X73" s="132">
        <f t="shared" si="10"/>
        <v>0</v>
      </c>
      <c r="Y73" s="132">
        <f t="shared" si="10"/>
        <v>0</v>
      </c>
      <c r="Z73" s="132">
        <f t="shared" si="10"/>
        <v>0</v>
      </c>
      <c r="AA73" s="132">
        <f t="shared" si="10"/>
        <v>0</v>
      </c>
      <c r="AB73" s="194">
        <f t="shared" si="10"/>
        <v>0</v>
      </c>
      <c r="AC73" s="195">
        <f>SUM(C73:AB73)</f>
        <v>0</v>
      </c>
      <c r="AD73" s="196"/>
      <c r="AE73" s="197" t="s">
        <v>54</v>
      </c>
      <c r="AG73" s="175"/>
      <c r="AL73" s="171"/>
    </row>
    <row r="74" spans="1:38" s="35" customFormat="1" ht="15.75" customHeight="1" x14ac:dyDescent="0.2">
      <c r="A74" s="158"/>
      <c r="B74" s="40" t="s">
        <v>4</v>
      </c>
      <c r="C74" s="135">
        <f t="shared" ref="C74:AB74" si="11">C67*C72</f>
        <v>0</v>
      </c>
      <c r="D74" s="138">
        <f t="shared" si="11"/>
        <v>0</v>
      </c>
      <c r="E74" s="138">
        <f t="shared" si="11"/>
        <v>0</v>
      </c>
      <c r="F74" s="138">
        <f t="shared" ref="F74" si="12">F67*F72</f>
        <v>0</v>
      </c>
      <c r="G74" s="138">
        <f t="shared" si="11"/>
        <v>0</v>
      </c>
      <c r="H74" s="138">
        <f t="shared" si="11"/>
        <v>0</v>
      </c>
      <c r="I74" s="138">
        <f t="shared" si="11"/>
        <v>0</v>
      </c>
      <c r="J74" s="138">
        <f t="shared" ref="J74" si="13">J67*J72</f>
        <v>0</v>
      </c>
      <c r="K74" s="138">
        <f t="shared" si="11"/>
        <v>0</v>
      </c>
      <c r="L74" s="138">
        <f t="shared" si="11"/>
        <v>0</v>
      </c>
      <c r="M74" s="138">
        <f t="shared" si="11"/>
        <v>0</v>
      </c>
      <c r="N74" s="138">
        <f t="shared" ref="N74" si="14">N67*N72</f>
        <v>0</v>
      </c>
      <c r="O74" s="138">
        <f t="shared" si="11"/>
        <v>0</v>
      </c>
      <c r="P74" s="138">
        <f t="shared" si="11"/>
        <v>0</v>
      </c>
      <c r="Q74" s="138">
        <f t="shared" si="11"/>
        <v>0</v>
      </c>
      <c r="R74" s="138">
        <f t="shared" si="11"/>
        <v>0</v>
      </c>
      <c r="S74" s="138">
        <f t="shared" si="11"/>
        <v>0</v>
      </c>
      <c r="T74" s="138">
        <f t="shared" ref="T74" si="15">T67*T72</f>
        <v>0</v>
      </c>
      <c r="U74" s="138">
        <f t="shared" si="11"/>
        <v>0</v>
      </c>
      <c r="V74" s="138">
        <f t="shared" si="11"/>
        <v>0</v>
      </c>
      <c r="W74" s="138">
        <f t="shared" si="11"/>
        <v>0</v>
      </c>
      <c r="X74" s="138">
        <f t="shared" si="11"/>
        <v>0</v>
      </c>
      <c r="Y74" s="138">
        <f t="shared" si="11"/>
        <v>0</v>
      </c>
      <c r="Z74" s="138">
        <f t="shared" si="11"/>
        <v>0</v>
      </c>
      <c r="AA74" s="138">
        <f t="shared" si="11"/>
        <v>0</v>
      </c>
      <c r="AB74" s="138">
        <f t="shared" si="11"/>
        <v>0</v>
      </c>
      <c r="AC74" s="198">
        <f>SUM(C74:AB74)</f>
        <v>0</v>
      </c>
      <c r="AD74" s="199"/>
      <c r="AE74" s="200" t="s">
        <v>53</v>
      </c>
      <c r="AG74" s="175"/>
      <c r="AL74" s="171"/>
    </row>
    <row r="75" spans="1:38" s="35" customFormat="1" ht="16.5" customHeight="1" thickBot="1" x14ac:dyDescent="0.25">
      <c r="A75" s="158"/>
      <c r="B75" s="39" t="s">
        <v>7</v>
      </c>
      <c r="C75" s="136">
        <f t="shared" ref="C75:AA75" si="16">C73-C74</f>
        <v>0</v>
      </c>
      <c r="D75" s="139">
        <f t="shared" si="16"/>
        <v>0</v>
      </c>
      <c r="E75" s="139">
        <f t="shared" si="16"/>
        <v>0</v>
      </c>
      <c r="F75" s="139">
        <f t="shared" ref="F75" si="17">F73-F74</f>
        <v>0</v>
      </c>
      <c r="G75" s="139">
        <f t="shared" si="16"/>
        <v>0</v>
      </c>
      <c r="H75" s="139">
        <f t="shared" si="16"/>
        <v>0</v>
      </c>
      <c r="I75" s="139">
        <f t="shared" si="16"/>
        <v>0</v>
      </c>
      <c r="J75" s="139">
        <f t="shared" ref="J75" si="18">J73-J74</f>
        <v>0</v>
      </c>
      <c r="K75" s="139">
        <f t="shared" si="16"/>
        <v>0</v>
      </c>
      <c r="L75" s="139">
        <f t="shared" si="16"/>
        <v>0</v>
      </c>
      <c r="M75" s="139">
        <f t="shared" si="16"/>
        <v>0</v>
      </c>
      <c r="N75" s="139">
        <f>N73-N74</f>
        <v>0</v>
      </c>
      <c r="O75" s="139">
        <f t="shared" si="16"/>
        <v>0</v>
      </c>
      <c r="P75" s="139">
        <f t="shared" si="16"/>
        <v>0</v>
      </c>
      <c r="Q75" s="139">
        <f t="shared" si="16"/>
        <v>0</v>
      </c>
      <c r="R75" s="139">
        <f t="shared" si="16"/>
        <v>0</v>
      </c>
      <c r="S75" s="139">
        <f t="shared" si="16"/>
        <v>0</v>
      </c>
      <c r="T75" s="139">
        <f t="shared" ref="T75" si="19">T73-T74</f>
        <v>0</v>
      </c>
      <c r="U75" s="139">
        <f t="shared" si="16"/>
        <v>0</v>
      </c>
      <c r="V75" s="139">
        <f t="shared" si="16"/>
        <v>0</v>
      </c>
      <c r="W75" s="139">
        <f>W73-W74</f>
        <v>0</v>
      </c>
      <c r="X75" s="139">
        <f>X73-X74</f>
        <v>0</v>
      </c>
      <c r="Y75" s="139">
        <f t="shared" si="16"/>
        <v>0</v>
      </c>
      <c r="Z75" s="139">
        <f t="shared" si="16"/>
        <v>0</v>
      </c>
      <c r="AA75" s="139">
        <f t="shared" si="16"/>
        <v>0</v>
      </c>
      <c r="AB75" s="190">
        <f>AB73+AB74</f>
        <v>0</v>
      </c>
      <c r="AC75" s="213"/>
      <c r="AD75" s="176">
        <f>SUM(C75:AC75)</f>
        <v>0</v>
      </c>
      <c r="AE75" s="192" t="s">
        <v>88</v>
      </c>
      <c r="AL75" s="171"/>
    </row>
    <row r="76" spans="1:38" ht="13.5" thickBot="1" x14ac:dyDescent="0.25">
      <c r="A76" s="15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206"/>
      <c r="U76" s="201"/>
      <c r="V76" s="201"/>
      <c r="W76" s="202" t="s">
        <v>90</v>
      </c>
      <c r="X76" s="214"/>
      <c r="Y76" s="203" t="s">
        <v>91</v>
      </c>
      <c r="Z76" s="204">
        <v>8</v>
      </c>
      <c r="AA76" s="201" t="s">
        <v>92</v>
      </c>
      <c r="AB76" s="205"/>
      <c r="AC76" s="191"/>
      <c r="AD76" s="193">
        <f>X76*8</f>
        <v>0</v>
      </c>
      <c r="AE76" s="177" t="s">
        <v>89</v>
      </c>
      <c r="AF76" s="69"/>
      <c r="AG76" s="69"/>
      <c r="AH76" s="69"/>
      <c r="AI76" s="69"/>
      <c r="AL76" s="155"/>
    </row>
    <row r="77" spans="1:38" ht="16.5" thickTop="1" thickBot="1" x14ac:dyDescent="0.3">
      <c r="A77" s="151"/>
      <c r="B77" s="7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Y77" s="212"/>
      <c r="Z77" s="212"/>
      <c r="AA77" s="212"/>
      <c r="AB77" s="207" t="s">
        <v>87</v>
      </c>
      <c r="AC77" s="90"/>
      <c r="AD77" s="211">
        <f>SUM(AD75:AD76)</f>
        <v>0</v>
      </c>
      <c r="AE77" s="208"/>
      <c r="AF77" s="209"/>
      <c r="AG77" s="210"/>
      <c r="AL77" s="155"/>
    </row>
    <row r="78" spans="1:38" ht="26.25" x14ac:dyDescent="0.4">
      <c r="A78" s="151"/>
      <c r="B78" s="31" t="s">
        <v>94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120"/>
      <c r="AE78" s="120"/>
      <c r="AF78" s="120"/>
      <c r="AG78" s="141"/>
      <c r="AL78" s="155"/>
    </row>
    <row r="79" spans="1:38" ht="15.75" x14ac:dyDescent="0.25">
      <c r="A79" s="151"/>
      <c r="B79" s="23" t="s">
        <v>93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0"/>
      <c r="AE79" s="20"/>
      <c r="AF79" s="20"/>
      <c r="AG79" s="141"/>
      <c r="AL79" s="155"/>
    </row>
    <row r="80" spans="1:38" ht="15" x14ac:dyDescent="0.2">
      <c r="A80" s="151"/>
      <c r="B80" s="24"/>
      <c r="C80" s="32" t="s">
        <v>30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141"/>
      <c r="AL80" s="155"/>
    </row>
    <row r="81" spans="1:38" ht="15" x14ac:dyDescent="0.2">
      <c r="A81" s="151"/>
      <c r="B81" s="24"/>
      <c r="C81" s="32" t="s">
        <v>59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141"/>
      <c r="AL81" s="155"/>
    </row>
    <row r="82" spans="1:38" ht="15" x14ac:dyDescent="0.2">
      <c r="A82" s="151"/>
      <c r="B82" s="24"/>
      <c r="C82" s="32" t="s">
        <v>60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141"/>
      <c r="AL82" s="155"/>
    </row>
    <row r="83" spans="1:38" ht="15" x14ac:dyDescent="0.2">
      <c r="A83" s="151"/>
      <c r="B83" s="24"/>
      <c r="C83" s="32" t="s">
        <v>61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141"/>
      <c r="AL83" s="155"/>
    </row>
    <row r="84" spans="1:38" ht="15" x14ac:dyDescent="0.2">
      <c r="A84" s="151"/>
      <c r="B84" s="24"/>
      <c r="C84" s="32" t="s">
        <v>62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141"/>
      <c r="AL84" s="155"/>
    </row>
    <row r="85" spans="1:38" ht="15" x14ac:dyDescent="0.2">
      <c r="A85" s="151"/>
      <c r="B85" s="24"/>
      <c r="C85" s="32" t="s">
        <v>63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141"/>
      <c r="AL85" s="155"/>
    </row>
    <row r="86" spans="1:38" ht="15" x14ac:dyDescent="0.2">
      <c r="A86" s="151"/>
      <c r="B86" s="24"/>
      <c r="C86" s="32" t="s">
        <v>31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141"/>
      <c r="AL86" s="155"/>
    </row>
    <row r="87" spans="1:38" ht="16.5" thickBot="1" x14ac:dyDescent="0.3">
      <c r="A87" s="159"/>
      <c r="B87" s="160" t="s">
        <v>76</v>
      </c>
      <c r="C87" s="161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3"/>
      <c r="AH87" s="164"/>
      <c r="AI87" s="164"/>
      <c r="AJ87" s="164"/>
      <c r="AK87" s="164"/>
      <c r="AL87" s="165"/>
    </row>
    <row r="89" spans="1:38" x14ac:dyDescent="0.2">
      <c r="Y89" s="141"/>
    </row>
    <row r="90" spans="1:38" x14ac:dyDescent="0.2">
      <c r="Y90" s="141"/>
    </row>
    <row r="91" spans="1:38" x14ac:dyDescent="0.2">
      <c r="Y91" s="141"/>
    </row>
    <row r="92" spans="1:38" x14ac:dyDescent="0.2">
      <c r="Y92" s="141"/>
    </row>
    <row r="93" spans="1:38" x14ac:dyDescent="0.2">
      <c r="Y93" s="141"/>
    </row>
    <row r="94" spans="1:38" x14ac:dyDescent="0.2">
      <c r="Y94" s="141"/>
    </row>
    <row r="95" spans="1:38" x14ac:dyDescent="0.2">
      <c r="Y95" s="141"/>
    </row>
    <row r="98" spans="13:26" ht="67.5" x14ac:dyDescent="0.9">
      <c r="M98" s="42"/>
      <c r="N98" s="42"/>
      <c r="O98" s="55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3:26" ht="18" x14ac:dyDescent="0.25">
      <c r="M99" s="42"/>
      <c r="N99" s="42"/>
      <c r="O99" s="42"/>
      <c r="P99" s="42"/>
      <c r="Q99" s="103"/>
      <c r="R99" s="42"/>
      <c r="S99" s="42"/>
      <c r="T99" s="42"/>
      <c r="U99" s="42"/>
      <c r="V99" s="42"/>
      <c r="W99" s="42"/>
      <c r="X99" s="42"/>
      <c r="Y99" s="42"/>
      <c r="Z99" s="42"/>
    </row>
    <row r="100" spans="13:26" ht="30" x14ac:dyDescent="0.4">
      <c r="M100" s="42"/>
      <c r="N100" s="42"/>
      <c r="O100" s="42"/>
      <c r="P100" s="42"/>
      <c r="Q100" s="42"/>
      <c r="R100" s="42"/>
      <c r="S100" s="54"/>
      <c r="T100" s="54"/>
      <c r="U100" s="42"/>
      <c r="V100" s="42"/>
      <c r="W100" s="42"/>
      <c r="X100" s="42"/>
      <c r="Y100" s="42"/>
      <c r="Z100" s="42"/>
    </row>
  </sheetData>
  <sheetProtection formatCells="0" formatColumns="0" formatRows="0" insertRows="0"/>
  <protectedRanges>
    <protectedRange sqref="C11 C9" name="Range1_2"/>
    <protectedRange sqref="B61:AA66 C70:AB71 X76" name="Range1_2_1"/>
    <protectedRange sqref="X58:AA58 S59:AA59 B59:Q59 AA57 X57:Y57 B60:AA60" name="Range1_2_2"/>
    <protectedRange sqref="X40:Y56 AA40:AA56 Z40:Z57 AB40:AB66 X17:AB39" name="Range1_1_1"/>
    <protectedRange sqref="C15:AB15" name="Range1_2_4"/>
    <protectedRange sqref="C69" name="Range1_2_1_1"/>
    <protectedRange sqref="B17:B18 B58:Q58 S40:W58 R40:R59 D17:W17 D18:E18 F40:Q57 B19:E57 C17:C56 F18:W39" name="Range1"/>
  </protectedRanges>
  <phoneticPr fontId="0" type="noConversion"/>
  <printOptions gridLines="1"/>
  <pageMargins left="0.36" right="0.2" top="2.41" bottom="0.03" header="0.3" footer="0.26"/>
  <pageSetup scale="51" orientation="landscape" r:id="rId1"/>
  <headerFooter alignWithMargins="0"/>
  <ignoredErrors>
    <ignoredError sqref="U6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workbookViewId="0">
      <selection activeCell="N58" sqref="N58"/>
    </sheetView>
  </sheetViews>
  <sheetFormatPr defaultRowHeight="12.75" x14ac:dyDescent="0.2"/>
  <sheetData/>
  <phoneticPr fontId="8" type="noConversion"/>
  <printOptions horizontalCentered="1"/>
  <pageMargins left="0.25" right="0.25" top="0.39" bottom="0.32" header="0.17" footer="0.19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2023 Fundraising SS</vt:lpstr>
      <vt:lpstr>Group Progress Bar Chart</vt:lpstr>
      <vt:lpstr>Sales Pie Chart</vt:lpstr>
      <vt:lpstr>Member Sales Bar Chart</vt:lpstr>
      <vt:lpstr>'2023 Fundraising SS'!Print_Area</vt:lpstr>
    </vt:vector>
  </TitlesOfParts>
  <Company>Mickman Brothers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Riddel</dc:creator>
  <cp:lastModifiedBy>Berthiaume, Brad</cp:lastModifiedBy>
  <cp:lastPrinted>2023-05-12T13:17:45Z</cp:lastPrinted>
  <dcterms:created xsi:type="dcterms:W3CDTF">2000-08-03T01:15:10Z</dcterms:created>
  <dcterms:modified xsi:type="dcterms:W3CDTF">2023-09-07T16:00:37Z</dcterms:modified>
</cp:coreProperties>
</file>