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6250" windowHeight="9030" tabRatio="678" activeTab="1"/>
  </bookViews>
  <sheets>
    <sheet name="Instructions" sheetId="1" r:id="rId1"/>
    <sheet name="2019 Fundraising SS" sheetId="2" r:id="rId2"/>
    <sheet name="Group Progress Bar Chart" sheetId="3" r:id="rId3"/>
    <sheet name="Sales Pie Chart" sheetId="4" r:id="rId4"/>
    <sheet name="Member Sales Bar Chart" sheetId="5" r:id="rId5"/>
  </sheets>
  <definedNames>
    <definedName name="_xlnm.Print_Area" localSheetId="1">'2019 Fundraising SS'!$A$2:$AK$137</definedName>
  </definedNames>
  <calcPr fullCalcOnLoad="1"/>
</workbook>
</file>

<file path=xl/sharedStrings.xml><?xml version="1.0" encoding="utf-8"?>
<sst xmlns="http://schemas.openxmlformats.org/spreadsheetml/2006/main" count="103" uniqueCount="101">
  <si>
    <t>Your Product Cost</t>
  </si>
  <si>
    <t xml:space="preserve">Total </t>
  </si>
  <si>
    <t>Member</t>
  </si>
  <si>
    <t>Total Costs per Product</t>
  </si>
  <si>
    <t>Group Total Costs</t>
  </si>
  <si>
    <t>Group Total Sales</t>
  </si>
  <si>
    <t>Greens</t>
  </si>
  <si>
    <t>Group Profits</t>
  </si>
  <si>
    <t>Holiday Gift Products</t>
  </si>
  <si>
    <t>Products</t>
  </si>
  <si>
    <t>Total Products Sold</t>
  </si>
  <si>
    <t xml:space="preserve">Profit $$ Goal: </t>
  </si>
  <si>
    <t>TOTAL FUNDRAISING</t>
  </si>
  <si>
    <t># of Members:</t>
  </si>
  <si>
    <t>Enter values that correspond to your group's fundraiser in pink cells</t>
  </si>
  <si>
    <t xml:space="preserve">           - Selling Prices</t>
  </si>
  <si>
    <t xml:space="preserve">           - Shipping Costs</t>
  </si>
  <si>
    <t xml:space="preserve">           - Fundraiser $$ Profit Goal</t>
  </si>
  <si>
    <t xml:space="preserve">           - # of Members Selling</t>
  </si>
  <si>
    <t xml:space="preserve">           - Greenzit Costs (if applicable)</t>
  </si>
  <si>
    <t>As members report sales, enter the # of items sold in the appropriate cells.</t>
  </si>
  <si>
    <t>Moniter the progress of your fundraiser using the Charts provided</t>
  </si>
  <si>
    <t>Your Selling Price</t>
  </si>
  <si>
    <t>Profit</t>
  </si>
  <si>
    <t>(see instructions below)</t>
  </si>
  <si>
    <t>Unit Sales Goal per member</t>
  </si>
  <si>
    <t>Unit Sales
per</t>
  </si>
  <si>
    <t>$$ Sales
per</t>
  </si>
  <si>
    <t>earned                  per</t>
  </si>
  <si>
    <t>BENEFITS OF USING THE FUNDRAISING TALLY SHEET:</t>
  </si>
  <si>
    <t>2.  This tool makes it easy to view your group's Total Product Sales, Costs and Profits!</t>
  </si>
  <si>
    <t xml:space="preserve">4.  This spreadsheet contains the information you will need to complete your Guesstimate, Final order, and your HGP Organizational Order Form. </t>
  </si>
  <si>
    <t>1. Enter each of your members' names</t>
  </si>
  <si>
    <t>7. You're ready to go! Record your members' sales to track the progress of your fundraiser!</t>
  </si>
  <si>
    <r>
      <t xml:space="preserve">Total Units Sales Goal 
</t>
    </r>
    <r>
      <rPr>
        <i/>
        <sz val="9"/>
        <rFont val="Arial"/>
        <family val="2"/>
      </rPr>
      <t>(assumes $5 profit per unit sold)</t>
    </r>
  </si>
  <si>
    <t>Insert Greenzit cost (if applicable)</t>
  </si>
  <si>
    <r>
      <t xml:space="preserve">Shipping Cost </t>
    </r>
    <r>
      <rPr>
        <sz val="8"/>
        <rFont val="Arial"/>
        <family val="2"/>
      </rPr>
      <t>(if applicable)</t>
    </r>
  </si>
  <si>
    <t>Holiday Gift Classic Wreath</t>
  </si>
  <si>
    <t>Holiday Gift Victorian Wreath</t>
  </si>
  <si>
    <t>Holiday Gift Wintergreen Wreath</t>
  </si>
  <si>
    <t>Items Sold</t>
  </si>
  <si>
    <t>We are more than happy to answer any questions!  Please call (800) 446-4229 with any questions.</t>
  </si>
  <si>
    <t xml:space="preserve">
Fundraising 
Results</t>
  </si>
  <si>
    <t xml:space="preserve">
(Next 
Column)</t>
  </si>
  <si>
    <t>Case Quanities To Order</t>
  </si>
  <si>
    <t>Members' Names</t>
  </si>
  <si>
    <t>3.  Track Progress towards your Fundraising Goals with the Bar Charts included in this tool (see tabs below).  These are a great motivational tools for your members.</t>
  </si>
  <si>
    <t>25" Classic Wreath</t>
  </si>
  <si>
    <t>25" Victorian Wreath</t>
  </si>
  <si>
    <t>28" Classic Wreath</t>
  </si>
  <si>
    <t>28" Victorian Wreath</t>
  </si>
  <si>
    <t>36" Classic Wreath</t>
  </si>
  <si>
    <t>36" Victorian Vreath</t>
  </si>
  <si>
    <t>48" Classic Wreath</t>
  </si>
  <si>
    <t>60" Classic Wreath</t>
  </si>
  <si>
    <t>Classic                          Spray</t>
  </si>
  <si>
    <t>Victorian Spray</t>
  </si>
  <si>
    <t>Cranberry Splash Spray</t>
  </si>
  <si>
    <t>25' Garlands</t>
  </si>
  <si>
    <t>50'  Garlands</t>
  </si>
  <si>
    <t>EZ Hanger</t>
  </si>
  <si>
    <t>LED Light Sets</t>
  </si>
  <si>
    <t>Decorator Bags</t>
  </si>
  <si>
    <t>Ttl Costs</t>
  </si>
  <si>
    <t>Ttl Sales</t>
  </si>
  <si>
    <t>PROFIT</t>
  </si>
  <si>
    <t>Holiday Gift Cranberry Splash Wreath</t>
  </si>
  <si>
    <t>25" Cranberry Splash Wreath</t>
  </si>
  <si>
    <t>28" Cranberry Splash Wreath</t>
  </si>
  <si>
    <t>36" Cranberry Splash Wreath</t>
  </si>
  <si>
    <t>Fundraiser Summary</t>
  </si>
  <si>
    <t>Candlelit Center - piece</t>
  </si>
  <si>
    <t>Holiday Gift Candlelit Center-   piece</t>
  </si>
  <si>
    <r>
      <t>HOW TO USE YOUR FUNDRAISING TALLY SHEET:</t>
    </r>
    <r>
      <rPr>
        <b/>
        <sz val="20"/>
        <rFont val="Arial"/>
        <family val="2"/>
      </rPr>
      <t xml:space="preserve">  </t>
    </r>
  </si>
  <si>
    <t>NOTE: Please replace values in pink cells with values that correspond to your organizations costs &amp; Prices. Do not delete any rows or columns, this will render your formulas inneffective.</t>
  </si>
  <si>
    <t>2. Enter your Profit $$ Sales Goal (Cell 2C)</t>
  </si>
  <si>
    <t>3. Enter the # of members selling (Cell 3C)</t>
  </si>
  <si>
    <t>4. Enter your Selling Prices (Line 9)</t>
  </si>
  <si>
    <t>5. Enter the Shipping Costs for your zone (if applicable) (Line 39)</t>
  </si>
  <si>
    <t>6. Enter your Greenzit costs (if applicable) - (Line 40)</t>
  </si>
  <si>
    <t xml:space="preserve">          In some cases, this quantity will be more than your members have 'pre-sold'. Over all the decades thousands of groups have been using our</t>
  </si>
  <si>
    <t xml:space="preserve">          Tradtitional Program, few have had any problem selling these additional items. This is due to the likelyhood that your customers will request</t>
  </si>
  <si>
    <t xml:space="preserve">          to purchase more items than they have pre-ordered. In most cases, our customers wish they had ordered more cases than they origonally requested.</t>
  </si>
  <si>
    <t xml:space="preserve">          If you still have a few items left over, brainstorm with your membes to request a 'sale event' at church, school or local business that can use them as gifts.</t>
  </si>
  <si>
    <t xml:space="preserve">Average </t>
  </si>
  <si>
    <t>Total Units sold</t>
  </si>
  <si>
    <t>Holiday Gift         Live Christmas Tree</t>
  </si>
  <si>
    <t>25" Wintergreen Wreath</t>
  </si>
  <si>
    <t>28" Wintergreen Wreath</t>
  </si>
  <si>
    <t>36" Wintergreen Wreath</t>
  </si>
  <si>
    <t>Winter-green Spray</t>
  </si>
  <si>
    <t>Table Top Christmas Tree</t>
  </si>
  <si>
    <t>Holiday Gift  Table Top Christmas Tree</t>
  </si>
  <si>
    <t>Items sold per Member</t>
  </si>
  <si>
    <t>My Group's 2019 Fundraising Goals:</t>
  </si>
  <si>
    <t>2019 Fundraising Tally Spreadsheet</t>
  </si>
  <si>
    <t>NOTE #2: If using this sheet as a basis for filling out your FINAL ORDER FORM, use Line #43 which has the case quantities needed for ordering. All items Traditional Program Products need to be ordered in case quantities.</t>
  </si>
  <si>
    <t>1.  This is an excellent tool for managing and tracking your Group's progress towards its 2019 Fundraising Goal!</t>
  </si>
  <si>
    <t>Instructions for using the 2019 Fundraising Tally Spreadsheet</t>
  </si>
  <si>
    <t>Clear the white area with the order numbers &amp; the members names in the 2019 Fundraising Spreadsheet (see tabs below)</t>
  </si>
  <si>
    <t>NOTE: As you know, all Traditional Program Products need to be ordered in case quantities, the values in Row #43.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</si>
</sst>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sz val="9"/>
      <name val="Arial"/>
      <family val="2"/>
    </font>
    <font>
      <b/>
      <u val="single"/>
      <sz val="20"/>
      <name val="Arial"/>
      <family val="2"/>
    </font>
    <font>
      <i/>
      <sz val="14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sz val="7.75"/>
      <name val="Arial"/>
      <family val="2"/>
    </font>
    <font>
      <b/>
      <sz val="7.75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b/>
      <sz val="54"/>
      <color indexed="10"/>
      <name val="Arial"/>
      <family val="2"/>
    </font>
    <font>
      <sz val="11"/>
      <name val="Calibri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b/>
      <sz val="36"/>
      <name val="Arial"/>
      <family val="2"/>
    </font>
    <font>
      <sz val="10"/>
      <color indexed="8"/>
      <name val="Calibri"/>
      <family val="0"/>
    </font>
    <font>
      <b/>
      <i/>
      <sz val="25"/>
      <color indexed="8"/>
      <name val="Calibri"/>
      <family val="0"/>
    </font>
    <font>
      <sz val="13.8"/>
      <color indexed="8"/>
      <name val="Calibri"/>
      <family val="0"/>
    </font>
    <font>
      <sz val="9.2"/>
      <color indexed="8"/>
      <name val="Calibri"/>
      <family val="0"/>
    </font>
    <font>
      <b/>
      <sz val="28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8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/>
      <bottom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/>
      <right style="medium"/>
      <top style="medium"/>
      <bottom style="double"/>
    </border>
    <border>
      <left style="medium"/>
      <right/>
      <top style="thin"/>
      <bottom style="thin"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thin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46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44" fontId="2" fillId="33" borderId="0" xfId="0" applyNumberFormat="1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44" fontId="0" fillId="0" borderId="0" xfId="44" applyBorder="1" applyAlignment="1">
      <alignment/>
    </xf>
    <xf numFmtId="0" fontId="2" fillId="35" borderId="11" xfId="0" applyFont="1" applyFill="1" applyBorder="1" applyAlignment="1">
      <alignment/>
    </xf>
    <xf numFmtId="0" fontId="2" fillId="36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Fill="1" applyBorder="1" applyAlignment="1">
      <alignment/>
    </xf>
    <xf numFmtId="44" fontId="5" fillId="35" borderId="12" xfId="44" applyFont="1" applyFill="1" applyBorder="1" applyAlignment="1">
      <alignment/>
    </xf>
    <xf numFmtId="44" fontId="5" fillId="35" borderId="13" xfId="44" applyFont="1" applyFill="1" applyBorder="1" applyAlignment="1">
      <alignment/>
    </xf>
    <xf numFmtId="0" fontId="5" fillId="35" borderId="12" xfId="0" applyFont="1" applyFill="1" applyBorder="1" applyAlignment="1">
      <alignment/>
    </xf>
    <xf numFmtId="0" fontId="5" fillId="35" borderId="13" xfId="0" applyFont="1" applyFill="1" applyBorder="1" applyAlignment="1">
      <alignment/>
    </xf>
    <xf numFmtId="37" fontId="0" fillId="34" borderId="14" xfId="0" applyNumberFormat="1" applyFont="1" applyFill="1" applyBorder="1" applyAlignment="1">
      <alignment/>
    </xf>
    <xf numFmtId="0" fontId="6" fillId="35" borderId="11" xfId="0" applyFont="1" applyFill="1" applyBorder="1" applyAlignment="1">
      <alignment/>
    </xf>
    <xf numFmtId="0" fontId="0" fillId="35" borderId="15" xfId="0" applyFill="1" applyBorder="1" applyAlignment="1">
      <alignment horizontal="center" wrapText="1"/>
    </xf>
    <xf numFmtId="0" fontId="6" fillId="0" borderId="0" xfId="0" applyFont="1" applyFill="1" applyBorder="1" applyAlignment="1">
      <alignment/>
    </xf>
    <xf numFmtId="37" fontId="0" fillId="34" borderId="13" xfId="0" applyNumberFormat="1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8" fillId="0" borderId="16" xfId="0" applyFont="1" applyFill="1" applyBorder="1" applyAlignment="1">
      <alignment horizontal="left"/>
    </xf>
    <xf numFmtId="0" fontId="6" fillId="37" borderId="17" xfId="0" applyFont="1" applyFill="1" applyBorder="1" applyAlignment="1">
      <alignment horizontal="centerContinuous"/>
    </xf>
    <xf numFmtId="0" fontId="2" fillId="37" borderId="17" xfId="0" applyFont="1" applyFill="1" applyBorder="1" applyAlignment="1">
      <alignment horizontal="centerContinuous"/>
    </xf>
    <xf numFmtId="0" fontId="2" fillId="37" borderId="18" xfId="0" applyFont="1" applyFill="1" applyBorder="1" applyAlignment="1">
      <alignment horizontal="centerContinuous"/>
    </xf>
    <xf numFmtId="0" fontId="0" fillId="0" borderId="0" xfId="0" applyFill="1" applyAlignment="1">
      <alignment/>
    </xf>
    <xf numFmtId="0" fontId="0" fillId="35" borderId="0" xfId="0" applyFill="1" applyBorder="1" applyAlignment="1">
      <alignment/>
    </xf>
    <xf numFmtId="44" fontId="0" fillId="35" borderId="0" xfId="44" applyFill="1" applyBorder="1" applyAlignment="1">
      <alignment/>
    </xf>
    <xf numFmtId="44" fontId="0" fillId="35" borderId="19" xfId="44" applyFill="1" applyBorder="1" applyAlignment="1">
      <alignment/>
    </xf>
    <xf numFmtId="0" fontId="7" fillId="35" borderId="20" xfId="0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36" borderId="19" xfId="0" applyFill="1" applyBorder="1" applyAlignment="1">
      <alignment/>
    </xf>
    <xf numFmtId="0" fontId="0" fillId="36" borderId="21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22" xfId="0" applyFill="1" applyBorder="1" applyAlignment="1">
      <alignment/>
    </xf>
    <xf numFmtId="0" fontId="0" fillId="36" borderId="23" xfId="0" applyFill="1" applyBorder="1" applyAlignment="1">
      <alignment/>
    </xf>
    <xf numFmtId="44" fontId="2" fillId="0" borderId="0" xfId="44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10" fillId="35" borderId="24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2" fillId="36" borderId="0" xfId="0" applyFont="1" applyFill="1" applyBorder="1" applyAlignment="1">
      <alignment/>
    </xf>
    <xf numFmtId="44" fontId="0" fillId="34" borderId="25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34" borderId="10" xfId="0" applyFont="1" applyFill="1" applyBorder="1" applyAlignment="1">
      <alignment horizontal="center" wrapText="1"/>
    </xf>
    <xf numFmtId="0" fontId="14" fillId="34" borderId="0" xfId="0" applyFont="1" applyFill="1" applyBorder="1" applyAlignment="1">
      <alignment horizontal="center" wrapText="1"/>
    </xf>
    <xf numFmtId="0" fontId="1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4" fillId="34" borderId="26" xfId="0" applyFont="1" applyFill="1" applyBorder="1" applyAlignment="1">
      <alignment/>
    </xf>
    <xf numFmtId="0" fontId="14" fillId="36" borderId="11" xfId="0" applyFont="1" applyFill="1" applyBorder="1" applyAlignment="1">
      <alignment/>
    </xf>
    <xf numFmtId="44" fontId="15" fillId="36" borderId="27" xfId="44" applyFont="1" applyFill="1" applyBorder="1" applyAlignment="1">
      <alignment horizontal="centerContinuous"/>
    </xf>
    <xf numFmtId="0" fontId="4" fillId="35" borderId="28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29" xfId="0" applyFont="1" applyFill="1" applyBorder="1" applyAlignment="1">
      <alignment horizontal="centerContinuous"/>
    </xf>
    <xf numFmtId="0" fontId="9" fillId="0" borderId="29" xfId="0" applyFont="1" applyFill="1" applyBorder="1" applyAlignment="1">
      <alignment horizontal="center" wrapText="1"/>
    </xf>
    <xf numFmtId="1" fontId="9" fillId="0" borderId="30" xfId="0" applyNumberFormat="1" applyFont="1" applyFill="1" applyBorder="1" applyAlignment="1">
      <alignment horizontal="centerContinuous"/>
    </xf>
    <xf numFmtId="0" fontId="9" fillId="34" borderId="0" xfId="0" applyFont="1" applyFill="1" applyBorder="1" applyAlignment="1">
      <alignment horizontal="center" vertical="justify"/>
    </xf>
    <xf numFmtId="0" fontId="4" fillId="35" borderId="16" xfId="0" applyFont="1" applyFill="1" applyBorder="1" applyAlignment="1">
      <alignment horizontal="center" wrapText="1"/>
    </xf>
    <xf numFmtId="0" fontId="9" fillId="35" borderId="29" xfId="0" applyFont="1" applyFill="1" applyBorder="1" applyAlignment="1">
      <alignment/>
    </xf>
    <xf numFmtId="0" fontId="9" fillId="34" borderId="30" xfId="0" applyFont="1" applyFill="1" applyBorder="1" applyAlignment="1">
      <alignment/>
    </xf>
    <xf numFmtId="0" fontId="9" fillId="0" borderId="28" xfId="0" applyFont="1" applyFill="1" applyBorder="1" applyAlignment="1">
      <alignment horizontal="centerContinuous"/>
    </xf>
    <xf numFmtId="0" fontId="9" fillId="0" borderId="28" xfId="0" applyFont="1" applyFill="1" applyBorder="1" applyAlignment="1">
      <alignment horizontal="center" wrapText="1"/>
    </xf>
    <xf numFmtId="1" fontId="9" fillId="0" borderId="31" xfId="0" applyNumberFormat="1" applyFont="1" applyFill="1" applyBorder="1" applyAlignment="1">
      <alignment horizontal="centerContinuous"/>
    </xf>
    <xf numFmtId="0" fontId="2" fillId="38" borderId="17" xfId="0" applyFont="1" applyFill="1" applyBorder="1" applyAlignment="1">
      <alignment horizontal="centerContinuous"/>
    </xf>
    <xf numFmtId="0" fontId="17" fillId="0" borderId="0" xfId="0" applyFont="1" applyBorder="1" applyAlignment="1">
      <alignment horizontal="centerContinuous"/>
    </xf>
    <xf numFmtId="0" fontId="18" fillId="0" borderId="0" xfId="0" applyFont="1" applyFill="1" applyBorder="1" applyAlignment="1">
      <alignment/>
    </xf>
    <xf numFmtId="7" fontId="0" fillId="34" borderId="32" xfId="0" applyNumberFormat="1" applyFont="1" applyFill="1" applyBorder="1" applyAlignment="1">
      <alignment horizontal="center"/>
    </xf>
    <xf numFmtId="7" fontId="14" fillId="34" borderId="33" xfId="0" applyNumberFormat="1" applyFont="1" applyFill="1" applyBorder="1" applyAlignment="1">
      <alignment horizontal="center" vertical="justify"/>
    </xf>
    <xf numFmtId="7" fontId="0" fillId="34" borderId="33" xfId="0" applyNumberFormat="1" applyFont="1" applyFill="1" applyBorder="1" applyAlignment="1">
      <alignment horizontal="center"/>
    </xf>
    <xf numFmtId="7" fontId="0" fillId="33" borderId="14" xfId="0" applyNumberFormat="1" applyFill="1" applyBorder="1" applyAlignment="1">
      <alignment/>
    </xf>
    <xf numFmtId="7" fontId="0" fillId="34" borderId="34" xfId="0" applyNumberFormat="1" applyFill="1" applyBorder="1" applyAlignment="1">
      <alignment/>
    </xf>
    <xf numFmtId="7" fontId="0" fillId="34" borderId="35" xfId="0" applyNumberFormat="1" applyFill="1" applyBorder="1" applyAlignment="1">
      <alignment/>
    </xf>
    <xf numFmtId="7" fontId="0" fillId="0" borderId="0" xfId="0" applyNumberFormat="1" applyAlignment="1">
      <alignment/>
    </xf>
    <xf numFmtId="37" fontId="0" fillId="33" borderId="13" xfId="44" applyNumberFormat="1" applyFont="1" applyFill="1" applyBorder="1" applyAlignment="1">
      <alignment horizontal="centerContinuous"/>
    </xf>
    <xf numFmtId="37" fontId="0" fillId="33" borderId="33" xfId="44" applyNumberFormat="1" applyFont="1" applyFill="1" applyBorder="1" applyAlignment="1">
      <alignment horizontal="centerContinuous"/>
    </xf>
    <xf numFmtId="37" fontId="0" fillId="33" borderId="0" xfId="44" applyNumberFormat="1" applyFont="1" applyFill="1" applyBorder="1" applyAlignment="1">
      <alignment horizontal="centerContinuous"/>
    </xf>
    <xf numFmtId="37" fontId="0" fillId="0" borderId="36" xfId="44" applyNumberFormat="1" applyFont="1" applyBorder="1" applyAlignment="1">
      <alignment/>
    </xf>
    <xf numFmtId="37" fontId="0" fillId="0" borderId="13" xfId="44" applyNumberFormat="1" applyFont="1" applyBorder="1" applyAlignment="1">
      <alignment/>
    </xf>
    <xf numFmtId="37" fontId="0" fillId="0" borderId="37" xfId="44" applyNumberFormat="1" applyFont="1" applyBorder="1" applyAlignment="1">
      <alignment/>
    </xf>
    <xf numFmtId="37" fontId="0" fillId="37" borderId="28" xfId="44" applyNumberFormat="1" applyFont="1" applyFill="1" applyBorder="1" applyAlignment="1">
      <alignment/>
    </xf>
    <xf numFmtId="44" fontId="5" fillId="39" borderId="13" xfId="44" applyFont="1" applyFill="1" applyBorder="1" applyAlignment="1">
      <alignment/>
    </xf>
    <xf numFmtId="44" fontId="5" fillId="39" borderId="34" xfId="44" applyFont="1" applyFill="1" applyBorder="1" applyAlignment="1">
      <alignment/>
    </xf>
    <xf numFmtId="44" fontId="5" fillId="39" borderId="36" xfId="44" applyFont="1" applyFill="1" applyBorder="1" applyAlignment="1">
      <alignment/>
    </xf>
    <xf numFmtId="0" fontId="5" fillId="39" borderId="13" xfId="0" applyFont="1" applyFill="1" applyBorder="1" applyAlignment="1">
      <alignment/>
    </xf>
    <xf numFmtId="0" fontId="5" fillId="39" borderId="36" xfId="0" applyFont="1" applyFill="1" applyBorder="1" applyAlignment="1">
      <alignment/>
    </xf>
    <xf numFmtId="44" fontId="0" fillId="0" borderId="0" xfId="44" applyFont="1" applyBorder="1" applyAlignment="1">
      <alignment/>
    </xf>
    <xf numFmtId="0" fontId="9" fillId="34" borderId="38" xfId="0" applyFont="1" applyFill="1" applyBorder="1" applyAlignment="1">
      <alignment horizontal="center" vertical="justify" wrapText="1"/>
    </xf>
    <xf numFmtId="44" fontId="0" fillId="34" borderId="0" xfId="0" applyNumberFormat="1" applyFont="1" applyFill="1" applyBorder="1" applyAlignment="1">
      <alignment/>
    </xf>
    <xf numFmtId="37" fontId="0" fillId="34" borderId="0" xfId="0" applyNumberFormat="1" applyFont="1" applyFill="1" applyBorder="1" applyAlignment="1">
      <alignment/>
    </xf>
    <xf numFmtId="0" fontId="2" fillId="37" borderId="39" xfId="0" applyFont="1" applyFill="1" applyBorder="1" applyAlignment="1">
      <alignment/>
    </xf>
    <xf numFmtId="0" fontId="4" fillId="36" borderId="40" xfId="0" applyFont="1" applyFill="1" applyBorder="1" applyAlignment="1">
      <alignment/>
    </xf>
    <xf numFmtId="37" fontId="0" fillId="40" borderId="13" xfId="44" applyNumberFormat="1" applyFont="1" applyFill="1" applyBorder="1" applyAlignment="1">
      <alignment/>
    </xf>
    <xf numFmtId="37" fontId="0" fillId="40" borderId="25" xfId="44" applyNumberFormat="1" applyFont="1" applyFill="1" applyBorder="1" applyAlignment="1">
      <alignment/>
    </xf>
    <xf numFmtId="0" fontId="0" fillId="35" borderId="16" xfId="0" applyFill="1" applyBorder="1" applyAlignment="1">
      <alignment horizontal="center" wrapText="1"/>
    </xf>
    <xf numFmtId="0" fontId="6" fillId="35" borderId="41" xfId="0" applyFont="1" applyFill="1" applyBorder="1" applyAlignment="1">
      <alignment horizontal="right"/>
    </xf>
    <xf numFmtId="0" fontId="5" fillId="35" borderId="35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7" fillId="38" borderId="42" xfId="0" applyFont="1" applyFill="1" applyBorder="1" applyAlignment="1">
      <alignment horizontal="centerContinuous"/>
    </xf>
    <xf numFmtId="0" fontId="11" fillId="41" borderId="16" xfId="0" applyFont="1" applyFill="1" applyBorder="1" applyAlignment="1">
      <alignment/>
    </xf>
    <xf numFmtId="0" fontId="9" fillId="41" borderId="43" xfId="0" applyFont="1" applyFill="1" applyBorder="1" applyAlignment="1">
      <alignment/>
    </xf>
    <xf numFmtId="0" fontId="9" fillId="41" borderId="44" xfId="0" applyFont="1" applyFill="1" applyBorder="1" applyAlignment="1">
      <alignment/>
    </xf>
    <xf numFmtId="0" fontId="9" fillId="34" borderId="10" xfId="0" applyFont="1" applyFill="1" applyBorder="1" applyAlignment="1">
      <alignment horizontal="center"/>
    </xf>
    <xf numFmtId="1" fontId="9" fillId="35" borderId="13" xfId="0" applyNumberFormat="1" applyFont="1" applyFill="1" applyBorder="1" applyAlignment="1">
      <alignment horizontal="centerContinuous"/>
    </xf>
    <xf numFmtId="44" fontId="4" fillId="36" borderId="45" xfId="46" applyFont="1" applyFill="1" applyBorder="1" applyAlignment="1" applyProtection="1">
      <alignment/>
      <protection locked="0"/>
    </xf>
    <xf numFmtId="44" fontId="4" fillId="36" borderId="46" xfId="46" applyFont="1" applyFill="1" applyBorder="1" applyAlignment="1" applyProtection="1">
      <alignment/>
      <protection locked="0"/>
    </xf>
    <xf numFmtId="44" fontId="4" fillId="36" borderId="47" xfId="46" applyFont="1" applyFill="1" applyBorder="1" applyAlignment="1" applyProtection="1">
      <alignment/>
      <protection locked="0"/>
    </xf>
    <xf numFmtId="44" fontId="4" fillId="36" borderId="48" xfId="46" applyFont="1" applyFill="1" applyBorder="1" applyAlignment="1" applyProtection="1">
      <alignment/>
      <protection locked="0"/>
    </xf>
    <xf numFmtId="44" fontId="4" fillId="36" borderId="0" xfId="46" applyFont="1" applyFill="1" applyBorder="1" applyAlignment="1" applyProtection="1">
      <alignment/>
      <protection locked="0"/>
    </xf>
    <xf numFmtId="0" fontId="15" fillId="36" borderId="49" xfId="0" applyFont="1" applyFill="1" applyBorder="1" applyAlignment="1">
      <alignment horizontal="centerContinuous"/>
    </xf>
    <xf numFmtId="0" fontId="14" fillId="38" borderId="12" xfId="56" applyFont="1" applyFill="1" applyBorder="1" applyAlignment="1">
      <alignment horizontal="center" vertical="justify"/>
      <protection/>
    </xf>
    <xf numFmtId="0" fontId="14" fillId="38" borderId="13" xfId="56" applyFont="1" applyFill="1" applyBorder="1" applyAlignment="1">
      <alignment horizontal="center" vertical="justify"/>
      <protection/>
    </xf>
    <xf numFmtId="0" fontId="14" fillId="37" borderId="13" xfId="56" applyFont="1" applyFill="1" applyBorder="1" applyAlignment="1">
      <alignment horizontal="center" wrapText="1"/>
      <protection/>
    </xf>
    <xf numFmtId="0" fontId="14" fillId="37" borderId="36" xfId="56" applyFont="1" applyFill="1" applyBorder="1" applyAlignment="1">
      <alignment horizontal="center" wrapText="1"/>
      <protection/>
    </xf>
    <xf numFmtId="44" fontId="12" fillId="36" borderId="18" xfId="46" applyFont="1" applyFill="1" applyBorder="1" applyAlignment="1">
      <alignment/>
    </xf>
    <xf numFmtId="44" fontId="12" fillId="36" borderId="31" xfId="46" applyFont="1" applyFill="1" applyBorder="1" applyAlignment="1">
      <alignment/>
    </xf>
    <xf numFmtId="44" fontId="15" fillId="38" borderId="50" xfId="44" applyFont="1" applyFill="1" applyBorder="1" applyAlignment="1">
      <alignment horizontal="centerContinuous"/>
    </xf>
    <xf numFmtId="44" fontId="15" fillId="38" borderId="29" xfId="46" applyFont="1" applyFill="1" applyBorder="1" applyAlignment="1">
      <alignment horizontal="centerContinuous"/>
    </xf>
    <xf numFmtId="0" fontId="46" fillId="38" borderId="30" xfId="56" applyFill="1" applyBorder="1" applyAlignment="1">
      <alignment horizontal="centerContinuous"/>
      <protection/>
    </xf>
    <xf numFmtId="44" fontId="6" fillId="38" borderId="28" xfId="46" applyFont="1" applyFill="1" applyBorder="1" applyAlignment="1">
      <alignment horizontal="centerContinuous"/>
    </xf>
    <xf numFmtId="0" fontId="46" fillId="38" borderId="31" xfId="56" applyFill="1" applyBorder="1" applyAlignment="1">
      <alignment horizontal="centerContinuous"/>
      <protection/>
    </xf>
    <xf numFmtId="0" fontId="7" fillId="37" borderId="17" xfId="0" applyFont="1" applyFill="1" applyBorder="1" applyAlignment="1">
      <alignment horizontal="centerContinuous"/>
    </xf>
    <xf numFmtId="0" fontId="14" fillId="38" borderId="51" xfId="56" applyFont="1" applyFill="1" applyBorder="1" applyAlignment="1">
      <alignment horizontal="center" vertical="justify"/>
      <protection/>
    </xf>
    <xf numFmtId="37" fontId="5" fillId="33" borderId="51" xfId="44" applyNumberFormat="1" applyFont="1" applyFill="1" applyBorder="1" applyAlignment="1">
      <alignment horizontal="centerContinuous"/>
    </xf>
    <xf numFmtId="37" fontId="0" fillId="0" borderId="51" xfId="44" applyNumberFormat="1" applyFont="1" applyBorder="1" applyAlignment="1">
      <alignment/>
    </xf>
    <xf numFmtId="1" fontId="9" fillId="34" borderId="30" xfId="0" applyNumberFormat="1" applyFont="1" applyFill="1" applyBorder="1" applyAlignment="1">
      <alignment/>
    </xf>
    <xf numFmtId="0" fontId="2" fillId="38" borderId="42" xfId="0" applyFont="1" applyFill="1" applyBorder="1" applyAlignment="1">
      <alignment horizontal="centerContinuous"/>
    </xf>
    <xf numFmtId="0" fontId="0" fillId="34" borderId="52" xfId="0" applyFont="1" applyFill="1" applyBorder="1" applyAlignment="1">
      <alignment horizontal="center"/>
    </xf>
    <xf numFmtId="0" fontId="2" fillId="34" borderId="49" xfId="0" applyFont="1" applyFill="1" applyBorder="1" applyAlignment="1">
      <alignment horizontal="center"/>
    </xf>
    <xf numFmtId="37" fontId="0" fillId="33" borderId="12" xfId="44" applyNumberFormat="1" applyFont="1" applyFill="1" applyBorder="1" applyAlignment="1">
      <alignment horizontal="centerContinuous"/>
    </xf>
    <xf numFmtId="0" fontId="6" fillId="37" borderId="53" xfId="0" applyFont="1" applyFill="1" applyBorder="1" applyAlignment="1">
      <alignment horizontal="centerContinuous"/>
    </xf>
    <xf numFmtId="0" fontId="2" fillId="38" borderId="54" xfId="0" applyFont="1" applyFill="1" applyBorder="1" applyAlignment="1">
      <alignment horizontal="centerContinuous"/>
    </xf>
    <xf numFmtId="37" fontId="0" fillId="0" borderId="13" xfId="46" applyNumberFormat="1" applyFont="1" applyBorder="1" applyAlignment="1">
      <alignment/>
    </xf>
    <xf numFmtId="37" fontId="0" fillId="0" borderId="36" xfId="46" applyNumberFormat="1" applyFont="1" applyBorder="1" applyAlignment="1">
      <alignment/>
    </xf>
    <xf numFmtId="37" fontId="0" fillId="0" borderId="37" xfId="46" applyNumberFormat="1" applyFont="1" applyBorder="1" applyAlignment="1">
      <alignment/>
    </xf>
    <xf numFmtId="37" fontId="0" fillId="0" borderId="36" xfId="46" applyNumberFormat="1" applyFont="1" applyBorder="1" applyAlignment="1">
      <alignment/>
    </xf>
    <xf numFmtId="37" fontId="0" fillId="0" borderId="13" xfId="46" applyNumberFormat="1" applyFont="1" applyBorder="1" applyAlignment="1">
      <alignment/>
    </xf>
    <xf numFmtId="37" fontId="0" fillId="0" borderId="37" xfId="46" applyNumberFormat="1" applyFont="1" applyBorder="1" applyAlignment="1">
      <alignment/>
    </xf>
    <xf numFmtId="37" fontId="0" fillId="0" borderId="25" xfId="46" applyNumberFormat="1" applyFont="1" applyBorder="1" applyAlignment="1">
      <alignment/>
    </xf>
    <xf numFmtId="37" fontId="0" fillId="0" borderId="12" xfId="46" applyNumberFormat="1" applyFont="1" applyBorder="1" applyAlignment="1">
      <alignment/>
    </xf>
    <xf numFmtId="0" fontId="21" fillId="0" borderId="0" xfId="0" applyFont="1" applyFill="1" applyBorder="1" applyAlignment="1">
      <alignment/>
    </xf>
    <xf numFmtId="37" fontId="0" fillId="0" borderId="12" xfId="44" applyNumberFormat="1" applyBorder="1" applyAlignment="1">
      <alignment/>
    </xf>
    <xf numFmtId="37" fontId="0" fillId="0" borderId="13" xfId="44" applyNumberFormat="1" applyBorder="1" applyAlignment="1">
      <alignment/>
    </xf>
    <xf numFmtId="37" fontId="0" fillId="0" borderId="13" xfId="44" applyNumberFormat="1" applyFont="1" applyBorder="1" applyAlignment="1">
      <alignment/>
    </xf>
    <xf numFmtId="44" fontId="2" fillId="35" borderId="12" xfId="46" applyFont="1" applyFill="1" applyBorder="1" applyAlignment="1">
      <alignment/>
    </xf>
    <xf numFmtId="44" fontId="2" fillId="35" borderId="13" xfId="46" applyFont="1" applyFill="1" applyBorder="1" applyAlignment="1">
      <alignment/>
    </xf>
    <xf numFmtId="44" fontId="2" fillId="0" borderId="13" xfId="46" applyFont="1" applyFill="1" applyBorder="1" applyAlignment="1">
      <alignment/>
    </xf>
    <xf numFmtId="44" fontId="2" fillId="35" borderId="36" xfId="46" applyFont="1" applyFill="1" applyBorder="1" applyAlignment="1">
      <alignment/>
    </xf>
    <xf numFmtId="44" fontId="2" fillId="35" borderId="46" xfId="46" applyFont="1" applyFill="1" applyBorder="1" applyAlignment="1">
      <alignment/>
    </xf>
    <xf numFmtId="44" fontId="2" fillId="35" borderId="47" xfId="46" applyFont="1" applyFill="1" applyBorder="1" applyAlignment="1">
      <alignment/>
    </xf>
    <xf numFmtId="44" fontId="2" fillId="34" borderId="55" xfId="0" applyNumberFormat="1" applyFont="1" applyFill="1" applyBorder="1" applyAlignment="1">
      <alignment/>
    </xf>
    <xf numFmtId="37" fontId="0" fillId="0" borderId="0" xfId="0" applyNumberFormat="1" applyAlignment="1">
      <alignment/>
    </xf>
    <xf numFmtId="44" fontId="5" fillId="36" borderId="28" xfId="44" applyFont="1" applyFill="1" applyBorder="1" applyAlignment="1">
      <alignment horizontal="centerContinuous"/>
    </xf>
    <xf numFmtId="44" fontId="14" fillId="0" borderId="0" xfId="0" applyNumberFormat="1" applyFont="1" applyAlignment="1">
      <alignment/>
    </xf>
    <xf numFmtId="0" fontId="63" fillId="0" borderId="0" xfId="0" applyFont="1" applyFill="1" applyBorder="1" applyAlignment="1">
      <alignment/>
    </xf>
    <xf numFmtId="42" fontId="9" fillId="34" borderId="56" xfId="0" applyNumberFormat="1" applyFont="1" applyFill="1" applyBorder="1" applyAlignment="1">
      <alignment/>
    </xf>
    <xf numFmtId="164" fontId="9" fillId="35" borderId="46" xfId="0" applyNumberFormat="1" applyFont="1" applyFill="1" applyBorder="1" applyAlignment="1">
      <alignment horizontal="centerContinuous"/>
    </xf>
    <xf numFmtId="0" fontId="9" fillId="34" borderId="23" xfId="0" applyFont="1" applyFill="1" applyBorder="1" applyAlignment="1">
      <alignment/>
    </xf>
    <xf numFmtId="0" fontId="8" fillId="0" borderId="57" xfId="0" applyFont="1" applyFill="1" applyBorder="1" applyAlignment="1">
      <alignment horizontal="left"/>
    </xf>
    <xf numFmtId="0" fontId="8" fillId="0" borderId="58" xfId="0" applyFont="1" applyFill="1" applyBorder="1" applyAlignment="1">
      <alignment horizontal="left"/>
    </xf>
    <xf numFmtId="0" fontId="8" fillId="0" borderId="59" xfId="0" applyFont="1" applyFill="1" applyBorder="1" applyAlignment="1">
      <alignment horizontal="left"/>
    </xf>
    <xf numFmtId="0" fontId="8" fillId="0" borderId="43" xfId="0" applyFont="1" applyFill="1" applyBorder="1" applyAlignment="1">
      <alignment horizontal="left"/>
    </xf>
    <xf numFmtId="0" fontId="8" fillId="0" borderId="44" xfId="0" applyFont="1" applyFill="1" applyBorder="1" applyAlignment="1">
      <alignment horizontal="left"/>
    </xf>
    <xf numFmtId="37" fontId="0" fillId="0" borderId="36" xfId="44" applyNumberFormat="1" applyBorder="1" applyAlignment="1">
      <alignment/>
    </xf>
    <xf numFmtId="0" fontId="0" fillId="35" borderId="19" xfId="0" applyFill="1" applyBorder="1" applyAlignment="1">
      <alignment/>
    </xf>
    <xf numFmtId="0" fontId="0" fillId="0" borderId="0" xfId="0" applyFont="1" applyAlignment="1">
      <alignment/>
    </xf>
    <xf numFmtId="0" fontId="2" fillId="17" borderId="57" xfId="0" applyFont="1" applyFill="1" applyBorder="1" applyAlignment="1">
      <alignment/>
    </xf>
    <xf numFmtId="0" fontId="19" fillId="17" borderId="58" xfId="0" applyFont="1" applyFill="1" applyBorder="1" applyAlignment="1">
      <alignment/>
    </xf>
    <xf numFmtId="37" fontId="0" fillId="17" borderId="58" xfId="44" applyNumberFormat="1" applyFont="1" applyFill="1" applyBorder="1" applyAlignment="1">
      <alignment/>
    </xf>
    <xf numFmtId="0" fontId="9" fillId="34" borderId="29" xfId="0" applyFont="1" applyFill="1" applyBorder="1" applyAlignment="1">
      <alignment horizontal="center" vertical="justify" wrapText="1"/>
    </xf>
    <xf numFmtId="0" fontId="9" fillId="34" borderId="60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9" fillId="34" borderId="36" xfId="0" applyFont="1" applyFill="1" applyBorder="1" applyAlignment="1">
      <alignment horizontal="center" vertical="justify"/>
    </xf>
    <xf numFmtId="0" fontId="9" fillId="34" borderId="24" xfId="0" applyFont="1" applyFill="1" applyBorder="1" applyAlignment="1">
      <alignment horizontal="center"/>
    </xf>
    <xf numFmtId="0" fontId="9" fillId="34" borderId="37" xfId="0" applyFont="1" applyFill="1" applyBorder="1" applyAlignment="1">
      <alignment horizontal="center" vertical="justify"/>
    </xf>
    <xf numFmtId="0" fontId="9" fillId="34" borderId="0" xfId="0" applyFont="1" applyFill="1" applyBorder="1" applyAlignment="1">
      <alignment horizontal="center"/>
    </xf>
    <xf numFmtId="44" fontId="6" fillId="36" borderId="61" xfId="44" applyFont="1" applyFill="1" applyBorder="1" applyAlignment="1">
      <alignment horizontal="centerContinuous"/>
    </xf>
    <xf numFmtId="44" fontId="6" fillId="38" borderId="61" xfId="44" applyFont="1" applyFill="1" applyBorder="1" applyAlignment="1">
      <alignment horizontal="centerContinuous"/>
    </xf>
    <xf numFmtId="44" fontId="2" fillId="36" borderId="13" xfId="44" applyFont="1" applyFill="1" applyBorder="1" applyAlignment="1">
      <alignment/>
    </xf>
    <xf numFmtId="44" fontId="4" fillId="36" borderId="12" xfId="0" applyNumberFormat="1" applyFont="1" applyFill="1" applyBorder="1" applyAlignment="1">
      <alignment/>
    </xf>
    <xf numFmtId="44" fontId="4" fillId="36" borderId="13" xfId="44" applyFont="1" applyFill="1" applyBorder="1" applyAlignment="1">
      <alignment/>
    </xf>
    <xf numFmtId="44" fontId="4" fillId="36" borderId="51" xfId="0" applyNumberFormat="1" applyFont="1" applyFill="1" applyBorder="1" applyAlignment="1">
      <alignment/>
    </xf>
    <xf numFmtId="44" fontId="4" fillId="34" borderId="62" xfId="44" applyFont="1" applyFill="1" applyBorder="1" applyAlignment="1">
      <alignment/>
    </xf>
    <xf numFmtId="44" fontId="2" fillId="36" borderId="13" xfId="0" applyNumberFormat="1" applyFont="1" applyFill="1" applyBorder="1" applyAlignment="1">
      <alignment/>
    </xf>
    <xf numFmtId="44" fontId="2" fillId="36" borderId="36" xfId="0" applyNumberFormat="1" applyFont="1" applyFill="1" applyBorder="1" applyAlignment="1">
      <alignment/>
    </xf>
    <xf numFmtId="44" fontId="2" fillId="36" borderId="13" xfId="44" applyNumberFormat="1" applyFont="1" applyFill="1" applyBorder="1" applyAlignment="1">
      <alignment/>
    </xf>
    <xf numFmtId="44" fontId="2" fillId="36" borderId="36" xfId="44" applyFont="1" applyFill="1" applyBorder="1" applyAlignment="1">
      <alignment/>
    </xf>
    <xf numFmtId="44" fontId="2" fillId="36" borderId="34" xfId="0" applyNumberFormat="1" applyFont="1" applyFill="1" applyBorder="1" applyAlignment="1">
      <alignment/>
    </xf>
    <xf numFmtId="44" fontId="2" fillId="34" borderId="63" xfId="44" applyFont="1" applyFill="1" applyBorder="1" applyAlignment="1">
      <alignment/>
    </xf>
    <xf numFmtId="44" fontId="2" fillId="34" borderId="64" xfId="44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8" fillId="0" borderId="49" xfId="0" applyFont="1" applyFill="1" applyBorder="1" applyAlignment="1">
      <alignment horizontal="left"/>
    </xf>
    <xf numFmtId="0" fontId="8" fillId="0" borderId="49" xfId="0" applyFont="1" applyFill="1" applyBorder="1" applyAlignment="1">
      <alignment horizontal="centerContinuous"/>
    </xf>
    <xf numFmtId="0" fontId="3" fillId="0" borderId="49" xfId="0" applyFont="1" applyBorder="1" applyAlignment="1">
      <alignment/>
    </xf>
    <xf numFmtId="0" fontId="11" fillId="0" borderId="49" xfId="0" applyFont="1" applyBorder="1" applyAlignment="1">
      <alignment/>
    </xf>
    <xf numFmtId="0" fontId="3" fillId="0" borderId="49" xfId="0" applyFont="1" applyFill="1" applyBorder="1" applyAlignment="1">
      <alignment horizontal="centerContinuous"/>
    </xf>
    <xf numFmtId="7" fontId="3" fillId="0" borderId="18" xfId="0" applyNumberFormat="1" applyFont="1" applyBorder="1" applyAlignment="1">
      <alignment/>
    </xf>
    <xf numFmtId="7" fontId="9" fillId="0" borderId="30" xfId="0" applyNumberFormat="1" applyFont="1" applyBorder="1" applyAlignment="1">
      <alignment/>
    </xf>
    <xf numFmtId="0" fontId="2" fillId="0" borderId="65" xfId="0" applyFont="1" applyFill="1" applyBorder="1" applyAlignment="1">
      <alignment/>
    </xf>
    <xf numFmtId="0" fontId="14" fillId="0" borderId="35" xfId="0" applyFont="1" applyFill="1" applyBorder="1" applyAlignment="1">
      <alignment/>
    </xf>
    <xf numFmtId="0" fontId="0" fillId="0" borderId="29" xfId="0" applyFill="1" applyBorder="1" applyAlignment="1">
      <alignment/>
    </xf>
    <xf numFmtId="7" fontId="0" fillId="34" borderId="30" xfId="0" applyNumberFormat="1" applyFill="1" applyBorder="1" applyAlignment="1">
      <alignment/>
    </xf>
    <xf numFmtId="0" fontId="4" fillId="0" borderId="29" xfId="0" applyFont="1" applyFill="1" applyBorder="1" applyAlignment="1">
      <alignment/>
    </xf>
    <xf numFmtId="7" fontId="4" fillId="0" borderId="30" xfId="0" applyNumberFormat="1" applyFont="1" applyBorder="1" applyAlignment="1">
      <alignment/>
    </xf>
    <xf numFmtId="7" fontId="0" fillId="0" borderId="30" xfId="0" applyNumberFormat="1" applyBorder="1" applyAlignment="1">
      <alignment/>
    </xf>
    <xf numFmtId="0" fontId="2" fillId="0" borderId="29" xfId="0" applyFont="1" applyBorder="1" applyAlignment="1">
      <alignment/>
    </xf>
    <xf numFmtId="7" fontId="2" fillId="0" borderId="30" xfId="0" applyNumberFormat="1" applyFont="1" applyBorder="1" applyAlignment="1">
      <alignment/>
    </xf>
    <xf numFmtId="0" fontId="14" fillId="0" borderId="29" xfId="0" applyFont="1" applyBorder="1" applyAlignment="1">
      <alignment/>
    </xf>
    <xf numFmtId="7" fontId="14" fillId="0" borderId="30" xfId="0" applyNumberFormat="1" applyFont="1" applyBorder="1" applyAlignment="1">
      <alignment/>
    </xf>
    <xf numFmtId="0" fontId="0" fillId="0" borderId="29" xfId="0" applyBorder="1" applyAlignment="1">
      <alignment/>
    </xf>
    <xf numFmtId="0" fontId="0" fillId="0" borderId="28" xfId="0" applyFill="1" applyBorder="1" applyAlignment="1">
      <alignment/>
    </xf>
    <xf numFmtId="0" fontId="7" fillId="17" borderId="66" xfId="0" applyFont="1" applyFill="1" applyBorder="1" applyAlignment="1">
      <alignment/>
    </xf>
    <xf numFmtId="0" fontId="12" fillId="17" borderId="27" xfId="0" applyFont="1" applyFill="1" applyBorder="1" applyAlignment="1">
      <alignment/>
    </xf>
    <xf numFmtId="0" fontId="0" fillId="17" borderId="27" xfId="0" applyFill="1" applyBorder="1" applyAlignment="1">
      <alignment/>
    </xf>
    <xf numFmtId="0" fontId="0" fillId="0" borderId="6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7" xfId="0" applyBorder="1" applyAlignment="1">
      <alignment/>
    </xf>
    <xf numFmtId="7" fontId="0" fillId="0" borderId="31" xfId="0" applyNumberFormat="1" applyBorder="1" applyAlignment="1">
      <alignment/>
    </xf>
    <xf numFmtId="0" fontId="10" fillId="36" borderId="19" xfId="0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0" fillId="0" borderId="10" xfId="0" applyBorder="1" applyAlignment="1">
      <alignment/>
    </xf>
    <xf numFmtId="0" fontId="22" fillId="0" borderId="0" xfId="0" applyFont="1" applyBorder="1" applyAlignment="1">
      <alignment horizontal="centerContinuous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7"/>
      <c:rotY val="20"/>
      <c:depthPercent val="100"/>
      <c:rAngAx val="1"/>
    </c:view3D>
    <c:plotArea>
      <c:layout>
        <c:manualLayout>
          <c:xMode val="edge"/>
          <c:yMode val="edge"/>
          <c:x val="0.01"/>
          <c:y val="0.012"/>
          <c:w val="0.808"/>
          <c:h val="0.9745"/>
        </c:manualLayout>
      </c:layout>
      <c:bar3DChart>
        <c:barDir val="col"/>
        <c:grouping val="clustered"/>
        <c:varyColors val="0"/>
        <c:ser>
          <c:idx val="0"/>
          <c:order val="0"/>
          <c:tx>
            <c:v>Fundraising Goal</c:v>
          </c:tx>
          <c:spPr>
            <a:solidFill>
              <a:srgbClr val="89A54E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Wreath Fundraiser Profit Progress</c:v>
              </c:pt>
            </c:strLit>
          </c:cat>
          <c:val>
            <c:numRef>
              <c:f>'2019 Fundraising SS'!$C$9</c:f>
              <c:numCache>
                <c:ptCount val="1"/>
              </c:numCache>
            </c:numRef>
          </c:val>
          <c:shape val="box"/>
        </c:ser>
        <c:ser>
          <c:idx val="1"/>
          <c:order val="1"/>
          <c:tx>
            <c:v>Profits to Date</c:v>
          </c:tx>
          <c:spPr>
            <a:solidFill>
              <a:srgbClr val="B9CD9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Wreath Fundraiser Profit Progress</c:v>
              </c:pt>
            </c:strLit>
          </c:cat>
          <c:val>
            <c:numRef>
              <c:f>'2019 Fundraising SS'!$AI$125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37096835"/>
        <c:axId val="34144812"/>
      </c:bar3DChart>
      <c:catAx>
        <c:axId val="370968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500" b="1" i="1" u="none" baseline="0">
                <a:solidFill>
                  <a:srgbClr val="000000"/>
                </a:solidFill>
              </a:defRPr>
            </a:pPr>
          </a:p>
        </c:txPr>
        <c:crossAx val="34144812"/>
        <c:crosses val="autoZero"/>
        <c:auto val="1"/>
        <c:lblOffset val="100"/>
        <c:tickLblSkip val="1"/>
        <c:noMultiLvlLbl val="0"/>
      </c:catAx>
      <c:valAx>
        <c:axId val="341448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0968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275"/>
          <c:y val="0.46125"/>
          <c:w val="0.162"/>
          <c:h val="0.07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8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5"/>
      <c:rotY val="20"/>
      <c:depthPercent val="100"/>
      <c:rAngAx val="1"/>
    </c:view3D>
    <c:plotArea>
      <c:layout>
        <c:manualLayout>
          <c:xMode val="edge"/>
          <c:yMode val="edge"/>
          <c:x val="0.011"/>
          <c:y val="0.012"/>
          <c:w val="0.752"/>
          <c:h val="0.9745"/>
        </c:manualLayout>
      </c:layout>
      <c:bar3DChart>
        <c:barDir val="col"/>
        <c:grouping val="clustered"/>
        <c:varyColors val="0"/>
        <c:ser>
          <c:idx val="0"/>
          <c:order val="0"/>
          <c:tx>
            <c:v>Fundraising Unit Goal</c:v>
          </c:tx>
          <c:spPr>
            <a:solidFill>
              <a:srgbClr val="89A54E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Wreath Fundraiser Items Sold Progress</c:v>
              </c:pt>
            </c:strLit>
          </c:cat>
          <c:val>
            <c:numRef>
              <c:f>'2019 Fundraising SS'!$C$10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Items Sold to Date</c:v>
          </c:tx>
          <c:spPr>
            <a:solidFill>
              <a:srgbClr val="B9CD9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Wreath Fundraiser Items Sold Progress</c:v>
              </c:pt>
            </c:strLit>
          </c:cat>
          <c:val>
            <c:numRef>
              <c:f>'2019 Fundraising SS'!$AJ$117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97229"/>
        <c:axId val="5542054"/>
      </c:bar3DChart>
      <c:catAx>
        <c:axId val="97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500" b="1" i="1" u="none" baseline="0">
                <a:solidFill>
                  <a:srgbClr val="000000"/>
                </a:solidFill>
              </a:defRPr>
            </a:pPr>
          </a:p>
        </c:txPr>
        <c:crossAx val="5542054"/>
        <c:crosses val="autoZero"/>
        <c:auto val="1"/>
        <c:lblOffset val="100"/>
        <c:tickLblSkip val="1"/>
        <c:noMultiLvlLbl val="0"/>
      </c:catAx>
      <c:valAx>
        <c:axId val="55420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72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875"/>
          <c:y val="0.46125"/>
          <c:w val="0.2155"/>
          <c:h val="0.07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8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200"/>
      <c:depthPercent val="100"/>
      <c:rAngAx val="1"/>
    </c:view3D>
    <c:plotArea>
      <c:layout>
        <c:manualLayout>
          <c:xMode val="edge"/>
          <c:yMode val="edge"/>
          <c:x val="0.134"/>
          <c:y val="0.031"/>
          <c:w val="0.479"/>
          <c:h val="0.89575"/>
        </c:manualLayout>
      </c:layout>
      <c:pie3DChart>
        <c:varyColors val="1"/>
        <c:ser>
          <c:idx val="0"/>
          <c:order val="0"/>
          <c:tx>
            <c:strRef>
              <c:f>'2019 Fundraising SS'!$C$14</c:f>
              <c:strCache>
                <c:ptCount val="1"/>
                <c:pt idx="0">
                  <c:v>25" Classic Wreath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1E4471"/>
                  </a:gs>
                  <a:gs pos="80000">
                    <a:srgbClr val="2B5B95"/>
                  </a:gs>
                  <a:gs pos="100000">
                    <a:srgbClr val="295C9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731F1D"/>
                  </a:gs>
                  <a:gs pos="80000">
                    <a:srgbClr val="982C29"/>
                  </a:gs>
                  <a:gs pos="100000">
                    <a:srgbClr val="9B2A2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576F25"/>
                  </a:gs>
                  <a:gs pos="80000">
                    <a:srgbClr val="749334"/>
                  </a:gs>
                  <a:gs pos="100000">
                    <a:srgbClr val="75953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442F5D"/>
                  </a:gs>
                  <a:gs pos="80000">
                    <a:srgbClr val="5B407C"/>
                  </a:gs>
                  <a:gs pos="100000">
                    <a:srgbClr val="5B3F7E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1B6478"/>
                  </a:gs>
                  <a:gs pos="80000">
                    <a:srgbClr val="27849E"/>
                  </a:gs>
                  <a:gs pos="100000">
                    <a:srgbClr val="2486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995013"/>
                  </a:gs>
                  <a:gs pos="80000">
                    <a:srgbClr val="C86A1D"/>
                  </a:gs>
                  <a:gs pos="100000">
                    <a:srgbClr val="CC6A1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gradFill rotWithShape="1">
                <a:gsLst>
                  <a:gs pos="0">
                    <a:srgbClr val="CB6C1D"/>
                  </a:gs>
                  <a:gs pos="80000">
                    <a:srgbClr val="FF8F2A"/>
                  </a:gs>
                  <a:gs pos="100000">
                    <a:srgbClr val="FF8F2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gradFill rotWithShape="1">
                <a:gsLst>
                  <a:gs pos="0">
                    <a:srgbClr val="A16564"/>
                  </a:gs>
                  <a:gs pos="80000">
                    <a:srgbClr val="D38584"/>
                  </a:gs>
                  <a:gs pos="100000">
                    <a:srgbClr val="D6858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gradFill rotWithShape="1">
                <a:gsLst>
                  <a:gs pos="0">
                    <a:srgbClr val="899E68"/>
                  </a:gs>
                  <a:gs pos="80000">
                    <a:srgbClr val="B5CF8A"/>
                  </a:gs>
                  <a:gs pos="100000">
                    <a:srgbClr val="B6D18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spPr>
              <a:gradFill rotWithShape="1">
                <a:gsLst>
                  <a:gs pos="0">
                    <a:srgbClr val="7B6E8F"/>
                  </a:gs>
                  <a:gs pos="80000">
                    <a:srgbClr val="A391BC"/>
                  </a:gs>
                  <a:gs pos="100000">
                    <a:srgbClr val="A391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2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3"/>
            <c:spPr>
              <a:gradFill rotWithShape="1">
                <a:gsLst>
                  <a:gs pos="0">
                    <a:srgbClr val="C4825D"/>
                  </a:gs>
                  <a:gs pos="80000">
                    <a:srgbClr val="FFAB7C"/>
                  </a:gs>
                  <a:gs pos="100000">
                    <a:srgbClr val="FFAB7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4"/>
            <c:spPr>
              <a:gradFill rotWithShape="1">
                <a:gsLst>
                  <a:gs pos="0">
                    <a:srgbClr val="8793A9"/>
                  </a:gs>
                  <a:gs pos="80000">
                    <a:srgbClr val="B1C0DD"/>
                  </a:gs>
                  <a:gs pos="100000">
                    <a:srgbClr val="B1C1DE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5"/>
            <c:spPr>
              <a:gradFill rotWithShape="1">
                <a:gsLst>
                  <a:gs pos="0">
                    <a:srgbClr val="AA8786"/>
                  </a:gs>
                  <a:gs pos="80000">
                    <a:srgbClr val="DEB1B0"/>
                  </a:gs>
                  <a:gs pos="100000">
                    <a:srgbClr val="E0B1B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spPr>
              <a:gradFill rotWithShape="1">
                <a:gsLst>
                  <a:gs pos="0">
                    <a:srgbClr val="9BA888"/>
                  </a:gs>
                  <a:gs pos="80000">
                    <a:srgbClr val="CBDBB3"/>
                  </a:gs>
                  <a:gs pos="100000">
                    <a:srgbClr val="CCD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('2019 Fundraising SS'!$C$14:$Y$14,'2019 Fundraising SS'!$AC$14:$AF$14)</c:f>
              <c:strCache>
                <c:ptCount val="27"/>
                <c:pt idx="0">
                  <c:v>25" Classic Wreath</c:v>
                </c:pt>
                <c:pt idx="1">
                  <c:v>25" Victorian Wreath</c:v>
                </c:pt>
                <c:pt idx="2">
                  <c:v>25" Cranberry Splash Wreath</c:v>
                </c:pt>
                <c:pt idx="3">
                  <c:v>25" Wintergreen Wreath</c:v>
                </c:pt>
                <c:pt idx="4">
                  <c:v>28" Classic Wreath</c:v>
                </c:pt>
                <c:pt idx="5">
                  <c:v>28" Victorian Wreath</c:v>
                </c:pt>
                <c:pt idx="6">
                  <c:v>28" Cranberry Splash Wreath</c:v>
                </c:pt>
                <c:pt idx="7">
                  <c:v>28" Wintergreen Wreath</c:v>
                </c:pt>
                <c:pt idx="8">
                  <c:v>36" Classic Wreath</c:v>
                </c:pt>
                <c:pt idx="9">
                  <c:v>36" Victorian Vreath</c:v>
                </c:pt>
                <c:pt idx="10">
                  <c:v>36" Cranberry Splash Wreath</c:v>
                </c:pt>
                <c:pt idx="11">
                  <c:v>36" Wintergreen Wreath</c:v>
                </c:pt>
                <c:pt idx="12">
                  <c:v>48" Classic Wreath</c:v>
                </c:pt>
                <c:pt idx="13">
                  <c:v>60" Classic Wreath</c:v>
                </c:pt>
                <c:pt idx="14">
                  <c:v>Classic                          Spray</c:v>
                </c:pt>
                <c:pt idx="15">
                  <c:v>Victorian Spray</c:v>
                </c:pt>
                <c:pt idx="16">
                  <c:v>Cranberry Splash Spray</c:v>
                </c:pt>
                <c:pt idx="17">
                  <c:v>Winter-green Spray</c:v>
                </c:pt>
                <c:pt idx="18">
                  <c:v>Candlelit Center - piece</c:v>
                </c:pt>
                <c:pt idx="19">
                  <c:v>Table Top Christmas Tree</c:v>
                </c:pt>
                <c:pt idx="20">
                  <c:v>25' Garlands</c:v>
                </c:pt>
                <c:pt idx="21">
                  <c:v>50'  Garlands</c:v>
                </c:pt>
                <c:pt idx="22">
                  <c:v>EZ Hanger</c:v>
                </c:pt>
                <c:pt idx="23">
                  <c:v>Holiday Gift Victorian Wreath</c:v>
                </c:pt>
                <c:pt idx="24">
                  <c:v>Holiday Gift Wintergreen Wreath</c:v>
                </c:pt>
                <c:pt idx="25">
                  <c:v>Holiday Gift Cranberry Splash Wreath</c:v>
                </c:pt>
                <c:pt idx="26">
                  <c:v>Holiday Gift Candlelit Center-   piece</c:v>
                </c:pt>
              </c:strCache>
            </c:strRef>
          </c:cat>
          <c:val>
            <c:numRef>
              <c:f>('2019 Fundraising SS'!$C$117:$Y$117,'2019 Fundraising SS'!$AC$117:$AF$117)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firstSliceAng val="20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875"/>
          <c:y val="0.05125"/>
          <c:w val="0.232"/>
          <c:h val="0.8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Members' Gross Sales to Date</a:t>
            </a:r>
          </a:p>
        </c:rich>
      </c:tx>
      <c:layout>
        <c:manualLayout>
          <c:xMode val="factor"/>
          <c:yMode val="factor"/>
          <c:x val="0.0155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25"/>
          <c:y val="0.33425"/>
          <c:w val="0.76775"/>
          <c:h val="0.3625"/>
        </c:manualLayout>
      </c:layout>
      <c:barChart>
        <c:barDir val="col"/>
        <c:grouping val="clustered"/>
        <c:varyColors val="0"/>
        <c:ser>
          <c:idx val="0"/>
          <c:order val="0"/>
          <c:tx>
            <c:v>Selling Members</c:v>
          </c:tx>
          <c:spPr>
            <a:gradFill rotWithShape="1">
              <a:gsLst>
                <a:gs pos="0">
                  <a:srgbClr val="1E4471"/>
                </a:gs>
                <a:gs pos="80000">
                  <a:srgbClr val="2B5B95"/>
                </a:gs>
                <a:gs pos="100000">
                  <a:srgbClr val="295C9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Individual Sales Goal &amp; Progress</c:v>
              </c:pt>
            </c:strLit>
          </c:cat>
          <c:val>
            <c:numRef>
              <c:f>'2019 Fundraising SS'!$C$12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'2019 Fundraising SS'!$B$17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731F1D"/>
                </a:gs>
                <a:gs pos="80000">
                  <a:srgbClr val="982C29"/>
                </a:gs>
                <a:gs pos="100000">
                  <a:srgbClr val="9B2A2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Individual Sales Goal &amp; Progress</c:v>
              </c:pt>
            </c:strLit>
          </c:cat>
          <c:val>
            <c:numRef>
              <c:f>'2019 Fundraising SS'!$AI$17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'2019 Fundraising SS'!$B$68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576F25"/>
                </a:gs>
                <a:gs pos="80000">
                  <a:srgbClr val="749334"/>
                </a:gs>
                <a:gs pos="100000">
                  <a:srgbClr val="759532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Individual Sales Goal &amp; Progress</c:v>
              </c:pt>
            </c:strLit>
          </c:cat>
          <c:val>
            <c:numRef>
              <c:f>'2019 Fundraising SS'!$AI$68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'2019 Fundraising SS'!$B$69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442F5D"/>
                </a:gs>
                <a:gs pos="80000">
                  <a:srgbClr val="5B407C"/>
                </a:gs>
                <a:gs pos="100000">
                  <a:srgbClr val="5B3F7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Individual Sales Goal &amp; Progress</c:v>
              </c:pt>
            </c:strLit>
          </c:cat>
          <c:val>
            <c:numRef>
              <c:f>'2019 Fundraising SS'!$AI$69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'2019 Fundraising SS'!$B$95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1B6478"/>
                </a:gs>
                <a:gs pos="80000">
                  <a:srgbClr val="27849E"/>
                </a:gs>
                <a:gs pos="100000">
                  <a:srgbClr val="2486A1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Individual Sales Goal &amp; Progress</c:v>
              </c:pt>
            </c:strLit>
          </c:cat>
          <c:val>
            <c:numRef>
              <c:f>'2019 Fundraising SS'!$AI$95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strRef>
              <c:f>'2019 Fundraising SS'!$B$96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995013"/>
                </a:gs>
                <a:gs pos="80000">
                  <a:srgbClr val="C86A1D"/>
                </a:gs>
                <a:gs pos="100000">
                  <a:srgbClr val="CC6A1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Individual Sales Goal &amp; Progress</c:v>
              </c:pt>
            </c:strLit>
          </c:cat>
          <c:val>
            <c:numRef>
              <c:f>'2019 Fundraising SS'!$AI$96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tx>
            <c:strRef>
              <c:f>'2019 Fundraising SS'!$B$97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265186"/>
                </a:gs>
                <a:gs pos="80000">
                  <a:srgbClr val="346CB0"/>
                </a:gs>
                <a:gs pos="100000">
                  <a:srgbClr val="326DB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Individual Sales Goal &amp; Progress</c:v>
              </c:pt>
            </c:strLit>
          </c:cat>
          <c:val>
            <c:numRef>
              <c:f>'2019 Fundraising SS'!$AI$97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7"/>
          <c:tx>
            <c:strRef>
              <c:f>'2019 Fundraising SS'!$B$98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882624"/>
                </a:gs>
                <a:gs pos="80000">
                  <a:srgbClr val="B33532"/>
                </a:gs>
                <a:gs pos="100000">
                  <a:srgbClr val="B7333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Individual Sales Goal &amp; Progress</c:v>
              </c:pt>
            </c:strLit>
          </c:cat>
          <c:val>
            <c:numRef>
              <c:f>'2019 Fundraising SS'!$AI$98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8"/>
          <c:tx>
            <c:strRef>
              <c:f>'2019 Fundraising SS'!$B$99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67832D"/>
                </a:gs>
                <a:gs pos="80000">
                  <a:srgbClr val="89AD3E"/>
                </a:gs>
                <a:gs pos="100000">
                  <a:srgbClr val="8AB03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Individual Sales Goal &amp; Progress</c:v>
              </c:pt>
            </c:strLit>
          </c:cat>
          <c:val>
            <c:numRef>
              <c:f>'2019 Fundraising SS'!$AI$99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9"/>
          <c:tx>
            <c:strRef>
              <c:f>'2019 Fundraising SS'!$B$100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51396F"/>
                </a:gs>
                <a:gs pos="80000">
                  <a:srgbClr val="6C4D92"/>
                </a:gs>
                <a:gs pos="100000">
                  <a:srgbClr val="6D4C94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Individual Sales Goal &amp; Progress</c:v>
              </c:pt>
            </c:strLit>
          </c:cat>
          <c:val>
            <c:numRef>
              <c:f>'2019 Fundraising SS'!$AI$100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'2019 Fundraising SS'!$B$101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22768D"/>
                </a:gs>
                <a:gs pos="80000">
                  <a:srgbClr val="2F9CB9"/>
                </a:gs>
                <a:gs pos="100000">
                  <a:srgbClr val="2D9E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Individual Sales Goal &amp; Progress</c:v>
              </c:pt>
            </c:strLit>
          </c:cat>
          <c:val>
            <c:numRef>
              <c:f>'2019 Fundraising SS'!$AI$101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'2019 Fundraising SS'!$B$102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B45F19"/>
                </a:gs>
                <a:gs pos="80000">
                  <a:srgbClr val="EB7E24"/>
                </a:gs>
                <a:gs pos="100000">
                  <a:srgbClr val="F07E2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Individual Sales Goal &amp; Progress</c:v>
              </c:pt>
            </c:strLit>
          </c:cat>
          <c:val>
            <c:numRef>
              <c:f>'2019 Fundraising SS'!$AI$102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'2019 Fundraising SS'!$B$103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Individual Sales Goal &amp; Progress</c:v>
              </c:pt>
            </c:strLit>
          </c:cat>
          <c:val>
            <c:numRef>
              <c:f>'2019 Fundraising SS'!$AI$103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13"/>
          <c:tx>
            <c:strRef>
              <c:f>'2019 Fundraising SS'!$B$104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Individual Sales Goal &amp; Progress</c:v>
              </c:pt>
            </c:strLit>
          </c:cat>
          <c:val>
            <c:numRef>
              <c:f>'2019 Fundraising SS'!$AI$104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4"/>
          <c:order val="14"/>
          <c:tx>
            <c:strRef>
              <c:f>'2019 Fundraising SS'!$B$105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Individual Sales Goal &amp; Progress</c:v>
              </c:pt>
            </c:strLit>
          </c:cat>
          <c:val>
            <c:numRef>
              <c:f>'2019 Fundraising SS'!$AI$105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5"/>
          <c:order val="15"/>
          <c:tx>
            <c:strRef>
              <c:f>'2019 Fundraising SS'!$B$106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Individual Sales Goal &amp; Progress</c:v>
              </c:pt>
            </c:strLit>
          </c:cat>
          <c:val>
            <c:numRef>
              <c:f>'2019 Fundraising SS'!$AI$106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6"/>
          <c:order val="16"/>
          <c:tx>
            <c:strRef>
              <c:f>'2019 Fundraising SS'!$B$107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Individual Sales Goal &amp; Progress</c:v>
              </c:pt>
            </c:strLit>
          </c:cat>
          <c:val>
            <c:numRef>
              <c:f>'2019 Fundraising SS'!$AI$107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7"/>
          <c:order val="17"/>
          <c:tx>
            <c:strRef>
              <c:f>'2019 Fundraising SS'!$B$108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Individual Sales Goal &amp; Progress</c:v>
              </c:pt>
            </c:strLit>
          </c:cat>
          <c:val>
            <c:numRef>
              <c:f>'2019 Fundraising SS'!$AI$108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8"/>
          <c:order val="18"/>
          <c:tx>
            <c:strRef>
              <c:f>'2019 Fundraising SS'!$B$109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657B9F"/>
                </a:gs>
                <a:gs pos="80000">
                  <a:srgbClr val="85A2D1"/>
                </a:gs>
                <a:gs pos="100000">
                  <a:srgbClr val="84A2D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Individual Sales Goal &amp; Progress</c:v>
              </c:pt>
            </c:strLit>
          </c:cat>
          <c:val>
            <c:numRef>
              <c:f>'2019 Fundraising SS'!$AI$109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9"/>
          <c:order val="19"/>
          <c:tx>
            <c:strRef>
              <c:f>'2019 Fundraising SS'!$B$110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A16564"/>
                </a:gs>
                <a:gs pos="80000">
                  <a:srgbClr val="D38584"/>
                </a:gs>
                <a:gs pos="100000">
                  <a:srgbClr val="D6858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'2019 Fundraising SS'!$AI$110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0"/>
          <c:order val="20"/>
          <c:tx>
            <c:strRef>
              <c:f>'2019 Fundraising SS'!$B$111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899E68"/>
                </a:gs>
                <a:gs pos="80000">
                  <a:srgbClr val="B5CF8A"/>
                </a:gs>
                <a:gs pos="100000">
                  <a:srgbClr val="B6D18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'2019 Fundraising SS'!$AI$111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1"/>
          <c:order val="21"/>
          <c:tx>
            <c:strRef>
              <c:f>'2019 Fundraising SS'!$B$112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7B6E8F"/>
                </a:gs>
                <a:gs pos="80000">
                  <a:srgbClr val="A391BC"/>
                </a:gs>
                <a:gs pos="100000">
                  <a:srgbClr val="A391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'2019 Fundraising SS'!$AI$112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2"/>
          <c:order val="22"/>
          <c:tx>
            <c:strRef>
              <c:f>'2019 Fundraising SS'!$B$113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6394A5"/>
                </a:gs>
                <a:gs pos="80000">
                  <a:srgbClr val="83C2D8"/>
                </a:gs>
                <a:gs pos="100000">
                  <a:srgbClr val="82C4D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'2019 Fundraising SS'!$AI$113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3"/>
          <c:order val="23"/>
          <c:tx>
            <c:strRef>
              <c:f>'2019 Fundraising SS'!$B$114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C4825D"/>
                </a:gs>
                <a:gs pos="80000">
                  <a:srgbClr val="FFAB7C"/>
                </a:gs>
                <a:gs pos="100000">
                  <a:srgbClr val="FFAB7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'2019 Fundraising SS'!$AI$114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4"/>
          <c:order val="24"/>
          <c:tx>
            <c:strRef>
              <c:f>'2019 Fundraising SS'!$B$115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8793A9"/>
                </a:gs>
                <a:gs pos="80000">
                  <a:srgbClr val="B1C0DD"/>
                </a:gs>
                <a:gs pos="100000">
                  <a:srgbClr val="B1C1D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'2019 Fundraising SS'!$AI$115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5"/>
          <c:order val="25"/>
          <c:tx>
            <c:strRef>
              <c:f>'2019 Fundraising SS'!$B$116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AA8786"/>
                </a:gs>
                <a:gs pos="80000">
                  <a:srgbClr val="DEB1B0"/>
                </a:gs>
                <a:gs pos="100000">
                  <a:srgbClr val="E0B1B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'2019 Fundraising SS'!$AI$116</c:f>
              <c:numCache>
                <c:ptCount val="1"/>
                <c:pt idx="0">
                  <c:v>0</c:v>
                </c:pt>
              </c:numCache>
            </c:numRef>
          </c:val>
        </c:ser>
        <c:axId val="47461623"/>
        <c:axId val="20957952"/>
      </c:barChart>
      <c:catAx>
        <c:axId val="474616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Member  Gross Sales Progress</a:t>
                </a:r>
              </a:p>
            </c:rich>
          </c:tx>
          <c:layout>
            <c:manualLayout>
              <c:xMode val="factor"/>
              <c:yMode val="factor"/>
              <c:x val="-0.147"/>
              <c:y val="-0.01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957952"/>
        <c:crosses val="autoZero"/>
        <c:auto val="1"/>
        <c:lblOffset val="100"/>
        <c:tickLblSkip val="1"/>
        <c:noMultiLvlLbl val="0"/>
      </c:catAx>
      <c:valAx>
        <c:axId val="209579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Gross Sales in $'s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1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4616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575"/>
          <c:y val="0.144"/>
          <c:w val="0.1715"/>
          <c:h val="0.7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5" right="0.75" top="1" bottom="1" header="0.5" footer="0.5"/>
  <pageSetup fitToHeight="0" fitToWidth="0"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5" right="0.75" top="1" bottom="1" header="0.5" footer="0.5"/>
  <pageSetup fitToHeight="0" fitToWidth="0" horizontalDpi="600" verticalDpi="600" orientation="landscape"/>
  <headerFooter>
    <oddHeader>&amp;A</oddHeader>
    <oddFooter>Page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123825</xdr:colOff>
      <xdr:row>8</xdr:row>
      <xdr:rowOff>133350</xdr:rowOff>
    </xdr:from>
    <xdr:to>
      <xdr:col>13</xdr:col>
      <xdr:colOff>457200</xdr:colOff>
      <xdr:row>11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847850"/>
          <a:ext cx="319087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14</xdr:col>
      <xdr:colOff>581025</xdr:colOff>
      <xdr:row>46</xdr:row>
      <xdr:rowOff>28575</xdr:rowOff>
    </xdr:to>
    <xdr:graphicFrame>
      <xdr:nvGraphicFramePr>
        <xdr:cNvPr id="1" name="Chart 7"/>
        <xdr:cNvGraphicFramePr/>
      </xdr:nvGraphicFramePr>
      <xdr:xfrm>
        <a:off x="0" y="9525"/>
        <a:ext cx="9115425" cy="746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600075</xdr:colOff>
      <xdr:row>0</xdr:row>
      <xdr:rowOff>9525</xdr:rowOff>
    </xdr:from>
    <xdr:to>
      <xdr:col>28</xdr:col>
      <xdr:colOff>533400</xdr:colOff>
      <xdr:row>46</xdr:row>
      <xdr:rowOff>28575</xdr:rowOff>
    </xdr:to>
    <xdr:graphicFrame>
      <xdr:nvGraphicFramePr>
        <xdr:cNvPr id="2" name="Chart 8"/>
        <xdr:cNvGraphicFramePr/>
      </xdr:nvGraphicFramePr>
      <xdr:xfrm>
        <a:off x="9134475" y="9525"/>
        <a:ext cx="8467725" cy="746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2.8515625" style="0" customWidth="1"/>
    <col min="2" max="2" width="130.28125" style="0" customWidth="1"/>
  </cols>
  <sheetData>
    <row r="1" ht="18">
      <c r="A1" s="2" t="s">
        <v>98</v>
      </c>
    </row>
    <row r="3" spans="1:2" ht="12.75">
      <c r="A3">
        <v>1</v>
      </c>
      <c r="B3" s="169" t="s">
        <v>99</v>
      </c>
    </row>
    <row r="4" spans="1:2" ht="12.75">
      <c r="A4">
        <v>2</v>
      </c>
      <c r="B4" t="s">
        <v>14</v>
      </c>
    </row>
    <row r="5" ht="12.75">
      <c r="B5" t="s">
        <v>17</v>
      </c>
    </row>
    <row r="6" ht="12.75">
      <c r="B6" t="s">
        <v>18</v>
      </c>
    </row>
    <row r="7" ht="12.75">
      <c r="B7" t="s">
        <v>15</v>
      </c>
    </row>
    <row r="8" ht="12.75">
      <c r="B8" t="s">
        <v>16</v>
      </c>
    </row>
    <row r="9" ht="12.75">
      <c r="B9" t="s">
        <v>19</v>
      </c>
    </row>
    <row r="10" spans="1:2" ht="12.75">
      <c r="A10">
        <v>3</v>
      </c>
      <c r="B10" t="s">
        <v>20</v>
      </c>
    </row>
    <row r="11" spans="1:2" ht="12.75">
      <c r="A11">
        <v>4</v>
      </c>
      <c r="B11" t="s">
        <v>21</v>
      </c>
    </row>
    <row r="13" ht="12.75">
      <c r="B13" s="169" t="s">
        <v>100</v>
      </c>
    </row>
    <row r="14" ht="12.75">
      <c r="B14" s="169" t="s">
        <v>80</v>
      </c>
    </row>
    <row r="15" ht="12.75">
      <c r="B15" s="169" t="s">
        <v>81</v>
      </c>
    </row>
    <row r="16" ht="12.75">
      <c r="B16" s="169" t="s">
        <v>82</v>
      </c>
    </row>
    <row r="17" ht="12.75">
      <c r="B17" s="169" t="s">
        <v>83</v>
      </c>
    </row>
    <row r="19" ht="12.75">
      <c r="B19" t="s">
        <v>41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M156"/>
  <sheetViews>
    <sheetView tabSelected="1" zoomScale="85" zoomScaleNormal="85" zoomScalePageLayoutView="0" workbookViewId="0" topLeftCell="A1">
      <pane xSplit="2" ySplit="15" topLeftCell="I11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I116" sqref="AI116"/>
    </sheetView>
  </sheetViews>
  <sheetFormatPr defaultColWidth="9.140625" defaultRowHeight="12.75"/>
  <cols>
    <col min="1" max="1" width="4.00390625" style="0" customWidth="1"/>
    <col min="2" max="2" width="16.00390625" style="0" customWidth="1"/>
    <col min="3" max="3" width="10.28125" style="0" customWidth="1"/>
    <col min="4" max="4" width="12.28125" style="0" customWidth="1"/>
    <col min="5" max="6" width="9.140625" style="0" customWidth="1"/>
    <col min="7" max="7" width="9.28125" style="0" bestFit="1" customWidth="1"/>
    <col min="8" max="8" width="7.421875" style="0" customWidth="1"/>
    <col min="9" max="10" width="8.28125" style="0" customWidth="1"/>
    <col min="11" max="11" width="8.421875" style="0" customWidth="1"/>
    <col min="12" max="12" width="9.57421875" style="0" bestFit="1" customWidth="1"/>
    <col min="13" max="14" width="8.28125" style="0" customWidth="1"/>
    <col min="15" max="15" width="7.421875" style="0" customWidth="1"/>
    <col min="16" max="16" width="8.8515625" style="0" customWidth="1"/>
    <col min="17" max="17" width="8.140625" style="0" customWidth="1"/>
    <col min="18" max="18" width="7.57421875" style="0" customWidth="1"/>
    <col min="19" max="20" width="8.140625" style="0" customWidth="1"/>
    <col min="21" max="21" width="7.8515625" style="0" customWidth="1"/>
    <col min="22" max="22" width="8.140625" style="0" customWidth="1"/>
    <col min="23" max="23" width="9.140625" style="0" bestFit="1" customWidth="1"/>
    <col min="24" max="24" width="9.28125" style="0" bestFit="1" customWidth="1"/>
    <col min="25" max="26" width="7.421875" style="0" customWidth="1"/>
    <col min="27" max="27" width="7.28125" style="0" customWidth="1"/>
    <col min="28" max="28" width="7.57421875" style="0" customWidth="1"/>
    <col min="29" max="29" width="7.8515625" style="0" customWidth="1"/>
    <col min="30" max="30" width="9.421875" style="0" bestFit="1" customWidth="1"/>
    <col min="31" max="32" width="8.28125" style="0" customWidth="1"/>
    <col min="33" max="33" width="9.421875" style="0" customWidth="1"/>
    <col min="34" max="34" width="8.28125" style="0" customWidth="1"/>
    <col min="35" max="35" width="11.00390625" style="0" customWidth="1"/>
    <col min="36" max="36" width="8.140625" style="0" customWidth="1"/>
    <col min="37" max="37" width="11.7109375" style="77" customWidth="1"/>
    <col min="39" max="39" width="9.421875" style="0" bestFit="1" customWidth="1"/>
  </cols>
  <sheetData>
    <row r="2" spans="2:28" ht="26.25">
      <c r="B2" s="4"/>
      <c r="C2" s="4"/>
      <c r="D2" s="4"/>
      <c r="E2" s="225"/>
      <c r="F2" s="223" t="s">
        <v>29</v>
      </c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4"/>
    </row>
    <row r="3" spans="2:28" ht="18">
      <c r="B3" s="4"/>
      <c r="C3" s="4"/>
      <c r="D3" s="4"/>
      <c r="E3" s="225"/>
      <c r="F3" s="224"/>
      <c r="G3" s="43" t="s">
        <v>97</v>
      </c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6"/>
    </row>
    <row r="4" spans="2:28" ht="15">
      <c r="B4" s="4"/>
      <c r="C4" s="4"/>
      <c r="D4" s="4"/>
      <c r="E4" s="225"/>
      <c r="F4" s="35"/>
      <c r="G4" s="43" t="s">
        <v>30</v>
      </c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6"/>
    </row>
    <row r="5" spans="2:28" ht="15">
      <c r="B5" s="4"/>
      <c r="C5" s="4"/>
      <c r="D5" s="4"/>
      <c r="E5" s="225"/>
      <c r="F5" s="35"/>
      <c r="G5" s="43" t="s">
        <v>46</v>
      </c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6"/>
    </row>
    <row r="6" spans="2:28" ht="15">
      <c r="B6" s="4"/>
      <c r="C6" s="4"/>
      <c r="D6" s="4"/>
      <c r="E6" s="225"/>
      <c r="F6" s="35"/>
      <c r="G6" s="43" t="s">
        <v>31</v>
      </c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7"/>
      <c r="Y6" s="37"/>
      <c r="Z6" s="37"/>
      <c r="AA6" s="37"/>
      <c r="AB6" s="38"/>
    </row>
    <row r="7" spans="2:23" ht="13.5" thickBot="1">
      <c r="B7" s="195"/>
      <c r="C7" s="11"/>
      <c r="D7" s="11"/>
      <c r="E7" s="11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</row>
    <row r="8" spans="1:37" s="2" customFormat="1" ht="19.5" thickBot="1">
      <c r="A8" s="23" t="s">
        <v>94</v>
      </c>
      <c r="B8" s="162"/>
      <c r="C8" s="163"/>
      <c r="D8" s="164"/>
      <c r="E8" s="165"/>
      <c r="F8" s="165"/>
      <c r="G8" s="166"/>
      <c r="H8" s="196"/>
      <c r="I8" s="196"/>
      <c r="J8" s="196"/>
      <c r="K8" s="197"/>
      <c r="L8" s="198"/>
      <c r="M8" s="199"/>
      <c r="N8" s="199"/>
      <c r="O8" s="198"/>
      <c r="P8" s="200"/>
      <c r="Q8" s="198"/>
      <c r="R8" s="198"/>
      <c r="S8" s="198"/>
      <c r="T8" s="198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200"/>
      <c r="AJ8" s="200"/>
      <c r="AK8" s="201"/>
    </row>
    <row r="9" spans="1:37" s="57" customFormat="1" ht="12.75" thickBot="1">
      <c r="A9" s="54">
        <v>2</v>
      </c>
      <c r="B9" s="63" t="s">
        <v>11</v>
      </c>
      <c r="C9" s="160"/>
      <c r="D9" s="161" t="s">
        <v>70</v>
      </c>
      <c r="E9" s="175"/>
      <c r="F9" s="175"/>
      <c r="G9" s="159">
        <f>AK117*1</f>
        <v>0</v>
      </c>
      <c r="H9" s="55"/>
      <c r="I9" s="55"/>
      <c r="J9" s="55"/>
      <c r="K9" s="55"/>
      <c r="L9" s="56"/>
      <c r="M9" s="56"/>
      <c r="N9" s="56"/>
      <c r="O9" s="56"/>
      <c r="P9" s="55"/>
      <c r="Q9" s="56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202"/>
    </row>
    <row r="10" spans="1:37" s="57" customFormat="1" ht="72" customHeight="1" thickBot="1">
      <c r="A10" s="58"/>
      <c r="B10" s="59" t="s">
        <v>34</v>
      </c>
      <c r="C10" s="60">
        <f>C9/5</f>
        <v>0</v>
      </c>
      <c r="D10" s="173" t="s">
        <v>42</v>
      </c>
      <c r="E10" s="176" t="s">
        <v>85</v>
      </c>
      <c r="F10" s="178"/>
      <c r="G10" s="174">
        <f>AJ117*1</f>
        <v>0</v>
      </c>
      <c r="H10" s="55"/>
      <c r="I10" s="55"/>
      <c r="J10" s="55"/>
      <c r="K10" s="55"/>
      <c r="L10" s="55"/>
      <c r="M10" s="55"/>
      <c r="N10" s="55"/>
      <c r="O10" s="70"/>
      <c r="P10" s="55"/>
      <c r="Q10" s="55"/>
      <c r="R10" s="55"/>
      <c r="T10" s="69"/>
      <c r="U10" s="55"/>
      <c r="V10" s="226" t="s">
        <v>95</v>
      </c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202"/>
    </row>
    <row r="11" spans="1:37" s="57" customFormat="1" ht="19.5" thickBot="1">
      <c r="A11" s="62">
        <v>3</v>
      </c>
      <c r="B11" s="63" t="s">
        <v>13</v>
      </c>
      <c r="C11" s="107"/>
      <c r="D11" s="106"/>
      <c r="E11" s="177" t="s">
        <v>84</v>
      </c>
      <c r="F11" s="179"/>
      <c r="G11" s="64"/>
      <c r="H11" s="55"/>
      <c r="I11" s="55"/>
      <c r="J11" s="55"/>
      <c r="K11" s="55"/>
      <c r="L11" s="55"/>
      <c r="M11" s="55"/>
      <c r="N11" s="55"/>
      <c r="O11" s="55"/>
      <c r="P11" s="55"/>
      <c r="Q11" s="103" t="s">
        <v>24</v>
      </c>
      <c r="R11" s="104"/>
      <c r="S11" s="104"/>
      <c r="T11" s="104"/>
      <c r="U11" s="10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202"/>
    </row>
    <row r="12" spans="1:37" s="57" customFormat="1" ht="42.75" customHeight="1" thickBot="1">
      <c r="A12" s="65"/>
      <c r="B12" s="66" t="s">
        <v>25</v>
      </c>
      <c r="C12" s="67" t="e">
        <f>C10/C11</f>
        <v>#DIV/0!</v>
      </c>
      <c r="D12" s="91" t="s">
        <v>43</v>
      </c>
      <c r="E12" s="61" t="s">
        <v>93</v>
      </c>
      <c r="F12" s="61"/>
      <c r="G12" s="129" t="e">
        <f>G10/C11</f>
        <v>#DIV/0!</v>
      </c>
      <c r="H12" s="55"/>
      <c r="I12" s="55"/>
      <c r="J12" s="55"/>
      <c r="K12" s="55"/>
      <c r="L12" s="55"/>
      <c r="M12" s="55"/>
      <c r="N12" s="55"/>
      <c r="O12" s="55"/>
      <c r="Q12" s="158"/>
      <c r="R12" s="56"/>
      <c r="S12" s="56"/>
      <c r="T12" s="56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202"/>
    </row>
    <row r="13" spans="1:37" s="1" customFormat="1" ht="17.25" customHeight="1">
      <c r="A13" s="203"/>
      <c r="B13" s="19"/>
      <c r="C13" s="102" t="s">
        <v>9</v>
      </c>
      <c r="D13" s="130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135"/>
      <c r="AB13" s="134"/>
      <c r="AC13" s="125" t="s">
        <v>8</v>
      </c>
      <c r="AD13" s="24"/>
      <c r="AE13" s="25"/>
      <c r="AF13" s="26"/>
      <c r="AG13" s="25"/>
      <c r="AH13" s="26"/>
      <c r="AI13" s="131" t="s">
        <v>1</v>
      </c>
      <c r="AJ13" s="132" t="s">
        <v>6</v>
      </c>
      <c r="AK13" s="71" t="s">
        <v>23</v>
      </c>
    </row>
    <row r="14" spans="1:37" s="48" customFormat="1" ht="40.5" customHeight="1" thickBot="1">
      <c r="A14" s="204"/>
      <c r="B14" s="45"/>
      <c r="C14" s="126" t="s">
        <v>47</v>
      </c>
      <c r="D14" s="114" t="s">
        <v>48</v>
      </c>
      <c r="E14" s="115" t="s">
        <v>67</v>
      </c>
      <c r="F14" s="115" t="s">
        <v>87</v>
      </c>
      <c r="G14" s="115" t="s">
        <v>49</v>
      </c>
      <c r="H14" s="115" t="s">
        <v>50</v>
      </c>
      <c r="I14" s="115" t="s">
        <v>68</v>
      </c>
      <c r="J14" s="115" t="s">
        <v>88</v>
      </c>
      <c r="K14" s="115" t="s">
        <v>51</v>
      </c>
      <c r="L14" s="115" t="s">
        <v>52</v>
      </c>
      <c r="M14" s="115" t="s">
        <v>69</v>
      </c>
      <c r="N14" s="115" t="s">
        <v>89</v>
      </c>
      <c r="O14" s="115" t="s">
        <v>53</v>
      </c>
      <c r="P14" s="115" t="s">
        <v>54</v>
      </c>
      <c r="Q14" s="115" t="s">
        <v>55</v>
      </c>
      <c r="R14" s="115" t="s">
        <v>56</v>
      </c>
      <c r="S14" s="115" t="s">
        <v>57</v>
      </c>
      <c r="T14" s="115" t="s">
        <v>90</v>
      </c>
      <c r="U14" s="115" t="s">
        <v>71</v>
      </c>
      <c r="V14" s="115" t="s">
        <v>91</v>
      </c>
      <c r="W14" s="115" t="s">
        <v>58</v>
      </c>
      <c r="X14" s="115" t="s">
        <v>59</v>
      </c>
      <c r="Y14" s="115" t="s">
        <v>60</v>
      </c>
      <c r="Z14" s="115" t="s">
        <v>61</v>
      </c>
      <c r="AA14" s="115" t="s">
        <v>62</v>
      </c>
      <c r="AB14" s="116" t="s">
        <v>37</v>
      </c>
      <c r="AC14" s="116" t="s">
        <v>38</v>
      </c>
      <c r="AD14" s="117" t="s">
        <v>39</v>
      </c>
      <c r="AE14" s="116" t="s">
        <v>66</v>
      </c>
      <c r="AF14" s="117" t="s">
        <v>72</v>
      </c>
      <c r="AG14" s="116" t="s">
        <v>92</v>
      </c>
      <c r="AH14" s="116" t="s">
        <v>86</v>
      </c>
      <c r="AI14" s="46" t="s">
        <v>27</v>
      </c>
      <c r="AJ14" s="47" t="s">
        <v>26</v>
      </c>
      <c r="AK14" s="72" t="s">
        <v>28</v>
      </c>
    </row>
    <row r="15" spans="1:37" ht="13.5" thickBot="1">
      <c r="A15" s="98">
        <v>4</v>
      </c>
      <c r="B15" s="99" t="s">
        <v>22</v>
      </c>
      <c r="C15" s="148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50">
        <v>0</v>
      </c>
      <c r="AB15" s="149"/>
      <c r="AC15" s="149"/>
      <c r="AD15" s="151"/>
      <c r="AE15" s="152"/>
      <c r="AF15" s="153"/>
      <c r="AG15" s="149"/>
      <c r="AH15" s="149"/>
      <c r="AI15" s="6" t="s">
        <v>2</v>
      </c>
      <c r="AJ15" s="21" t="s">
        <v>2</v>
      </c>
      <c r="AK15" s="73" t="s">
        <v>2</v>
      </c>
    </row>
    <row r="16" spans="1:37" ht="13.5" thickBot="1">
      <c r="A16" s="205"/>
      <c r="B16" s="100" t="s">
        <v>45</v>
      </c>
      <c r="C16" s="127" t="s">
        <v>40</v>
      </c>
      <c r="D16" s="133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9"/>
      <c r="AG16" s="80"/>
      <c r="AH16" s="78"/>
      <c r="AI16" s="5"/>
      <c r="AJ16" s="22"/>
      <c r="AK16" s="74"/>
    </row>
    <row r="17" spans="1:39" ht="12.75">
      <c r="A17" s="205"/>
      <c r="B17" s="10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67"/>
      <c r="W17" s="136"/>
      <c r="X17" s="136"/>
      <c r="Y17" s="136"/>
      <c r="Z17" s="137"/>
      <c r="AA17" s="136"/>
      <c r="AB17" s="138"/>
      <c r="AC17" s="136"/>
      <c r="AD17" s="146"/>
      <c r="AE17" s="140"/>
      <c r="AF17" s="146"/>
      <c r="AG17" s="140"/>
      <c r="AH17" s="142"/>
      <c r="AI17" s="44">
        <f>$C$15*C17+$D$15*D17+$E$15*E17+$F$15*F17+$G$15*G17+$H$15*H17+$I$15*I17+$J$15*J17+$K$15*K17+$L$15*L17+$M$15*M17+$N$15*N17+$O$15*O17+$P$15*P17+$Q$15*Q17+$R$15*R17+$S$15*S17+$T$15*T17+$U$15*U17+$V$15*V17+$W$15*W17+$X$15*X17+$Y$15*Y17+$Z$15*Z17+$AA$15*AA17+$AB$15*AB17+$AC$15*AC17+$AD$15*AD17+$AE$15*AE17+$AF$15*AF17+$AG$15*AG17+$AH$15*AH17</f>
        <v>0</v>
      </c>
      <c r="AJ17" s="20">
        <f>SUM(C17:X17,AB17:AH17)</f>
        <v>0</v>
      </c>
      <c r="AK17" s="75">
        <f>C17*($C$15-$C$122)+D17*($D$15-$D$122)+E17*($E$15-$E$122)+F17*($F$15-$F$122)+G17*($G$15-$G$122)+H17*($H$15-$H$122)+I17*($I$15-$I$122)+J17*($J$15-$J$122)+K17*($K$15-$K$122)+L17*($L$15-$L$122)+M17*($M$15-$M$122)+N17*($N$15-$N$122)+O17*($O$15-$O$122)+P17*($P$15-$P$122)+Q17*($Q$15-$Q$122)+R17*($R$15-$R$122)+S17*($S$15-$S$122)+T17*($T$15-$T$122)+U17*($U$15-$U$122)+V17*($V$15-$V$122)++W17*($W$15-$W$122)+X17*($X$15-$X$122)+Y17*($Y$15-$Y$122)+Z17*($Z$15-$Z$122)+AA17*($AA$15+$AA$122)+AC17*($AC$15-$AC$122)+AD17*($AD$15-$AD$122)+AE17*($AE$15-$AE$122)+AF17*($AF$15-$AF$122)+AG17*($AG$15-$AG$122)+AH17*($AH$15-$AH$122)+AB17*($AB$15-$AB$122)</f>
        <v>0</v>
      </c>
      <c r="AM17" s="155"/>
    </row>
    <row r="18" spans="1:39" ht="12.75">
      <c r="A18" s="205"/>
      <c r="B18" s="10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67"/>
      <c r="W18" s="136"/>
      <c r="X18" s="136"/>
      <c r="Y18" s="136"/>
      <c r="Z18" s="137"/>
      <c r="AA18" s="136"/>
      <c r="AB18" s="138"/>
      <c r="AC18" s="136"/>
      <c r="AD18" s="146"/>
      <c r="AE18" s="140"/>
      <c r="AF18" s="146"/>
      <c r="AG18" s="140"/>
      <c r="AH18" s="142"/>
      <c r="AI18" s="44">
        <f aca="true" t="shared" si="0" ref="AI18:AI81">$C$15*C18+$D$15*D18+$E$15*E18+$F$15*F18+$G$15*G18+$H$15*H18+$I$15*I18+$J$15*J18+$K$15*K18+$L$15*L18+$M$15*M18+$N$15*N18+$O$15*O18+$P$15*P18+$Q$15*Q18+$R$15*R18+$S$15*S18+$T$15*T18+$U$15*U18+$V$15*V18+$W$15*W18+$X$15*X18+$Y$15*Y18+$Z$15*Z18+$AA$15*AA18+$AB$15*AB18+$AC$15*AC18+$AD$15*AD18+$AE$15*AE18+$AF$15*AF18+$AG$15*AG18+$AH$15*AH18</f>
        <v>0</v>
      </c>
      <c r="AJ18" s="20">
        <f aca="true" t="shared" si="1" ref="AJ18:AJ67">SUM(C18:X18,AB18:AH18)</f>
        <v>0</v>
      </c>
      <c r="AK18" s="75">
        <f aca="true" t="shared" si="2" ref="AK18:AK67">C18*($C$15-$C$122)+D18*($D$15-$D$122)+E18*($E$15-$E$122)+F18*($F$15-$F$122)+G18*($G$15-$G$122)+H18*($H$15-$H$122)+I18*($I$15-$I$122)+J18*($J$15-$J$122)+K18*($K$15-$K$122)+L18*($L$15-$L$122)+M18*($M$15-$M$122)+N18*($N$15-$N$122)+O18*($O$15-$O$122)+P18*($P$15-$P$122)+Q18*($Q$15-$Q$122)+R18*($R$15-$R$122)+S18*($S$15-$S$122)+T18*($T$15-$T$122)+U18*($U$15-$U$122)+V18*($V$15-$V$122)++W18*($W$15-$W$122)+X18*($X$15-$X$122)+Y18*($Y$15-$Y$122)+Z18*($Z$15-$Z$122)+AA18*($AA$15+$AA$122)+AC18*($AC$15-$AC$122)+AD18*($AD$15-$AD$122)+AE18*($AE$15-$AE$122)+AF18*($AF$15-$AF$122)+AG18*($AG$15-$AG$122)+AH18*($AH$15-$AH$122)+AB18*($AB$15-$AB$122)</f>
        <v>0</v>
      </c>
      <c r="AM18" s="155"/>
    </row>
    <row r="19" spans="1:39" ht="12.75">
      <c r="A19" s="205"/>
      <c r="B19" s="10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67"/>
      <c r="W19" s="136"/>
      <c r="X19" s="136"/>
      <c r="Y19" s="136"/>
      <c r="Z19" s="137"/>
      <c r="AA19" s="136"/>
      <c r="AB19" s="138"/>
      <c r="AC19" s="136"/>
      <c r="AD19" s="146"/>
      <c r="AE19" s="140"/>
      <c r="AF19" s="146"/>
      <c r="AG19" s="140"/>
      <c r="AH19" s="142"/>
      <c r="AI19" s="44">
        <f t="shared" si="0"/>
        <v>0</v>
      </c>
      <c r="AJ19" s="20">
        <f t="shared" si="1"/>
        <v>0</v>
      </c>
      <c r="AK19" s="75">
        <f t="shared" si="2"/>
        <v>0</v>
      </c>
      <c r="AM19" s="155"/>
    </row>
    <row r="20" spans="1:39" ht="12.75">
      <c r="A20" s="205"/>
      <c r="B20" s="10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67"/>
      <c r="W20" s="136"/>
      <c r="X20" s="136"/>
      <c r="Y20" s="136"/>
      <c r="Z20" s="137"/>
      <c r="AA20" s="136"/>
      <c r="AB20" s="138"/>
      <c r="AC20" s="136"/>
      <c r="AD20" s="146"/>
      <c r="AE20" s="140"/>
      <c r="AF20" s="146"/>
      <c r="AG20" s="140"/>
      <c r="AH20" s="142"/>
      <c r="AI20" s="44">
        <f t="shared" si="0"/>
        <v>0</v>
      </c>
      <c r="AJ20" s="20">
        <f t="shared" si="1"/>
        <v>0</v>
      </c>
      <c r="AK20" s="75">
        <f t="shared" si="2"/>
        <v>0</v>
      </c>
      <c r="AM20" s="155"/>
    </row>
    <row r="21" spans="1:39" ht="12.75">
      <c r="A21" s="205"/>
      <c r="B21" s="10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67"/>
      <c r="W21" s="136"/>
      <c r="X21" s="136"/>
      <c r="Y21" s="136"/>
      <c r="Z21" s="137"/>
      <c r="AA21" s="136"/>
      <c r="AB21" s="138"/>
      <c r="AC21" s="136"/>
      <c r="AD21" s="146"/>
      <c r="AE21" s="140"/>
      <c r="AF21" s="146"/>
      <c r="AG21" s="140"/>
      <c r="AH21" s="142"/>
      <c r="AI21" s="44">
        <f t="shared" si="0"/>
        <v>0</v>
      </c>
      <c r="AJ21" s="20">
        <f t="shared" si="1"/>
        <v>0</v>
      </c>
      <c r="AK21" s="75">
        <f t="shared" si="2"/>
        <v>0</v>
      </c>
      <c r="AM21" s="155"/>
    </row>
    <row r="22" spans="1:39" ht="12.75">
      <c r="A22" s="205"/>
      <c r="B22" s="10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67"/>
      <c r="W22" s="136"/>
      <c r="X22" s="136"/>
      <c r="Y22" s="136"/>
      <c r="Z22" s="137"/>
      <c r="AA22" s="136"/>
      <c r="AB22" s="138"/>
      <c r="AC22" s="136"/>
      <c r="AD22" s="146"/>
      <c r="AE22" s="140"/>
      <c r="AF22" s="146"/>
      <c r="AG22" s="140"/>
      <c r="AH22" s="142"/>
      <c r="AI22" s="44">
        <f t="shared" si="0"/>
        <v>0</v>
      </c>
      <c r="AJ22" s="20">
        <f t="shared" si="1"/>
        <v>0</v>
      </c>
      <c r="AK22" s="75">
        <f t="shared" si="2"/>
        <v>0</v>
      </c>
      <c r="AM22" s="155"/>
    </row>
    <row r="23" spans="1:39" ht="12.75">
      <c r="A23" s="205"/>
      <c r="B23" s="10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67"/>
      <c r="W23" s="136"/>
      <c r="X23" s="136"/>
      <c r="Y23" s="136"/>
      <c r="Z23" s="137"/>
      <c r="AA23" s="136"/>
      <c r="AB23" s="138"/>
      <c r="AC23" s="136"/>
      <c r="AD23" s="146"/>
      <c r="AE23" s="140"/>
      <c r="AF23" s="146"/>
      <c r="AG23" s="140"/>
      <c r="AH23" s="142"/>
      <c r="AI23" s="44">
        <f t="shared" si="0"/>
        <v>0</v>
      </c>
      <c r="AJ23" s="20">
        <f t="shared" si="1"/>
        <v>0</v>
      </c>
      <c r="AK23" s="75">
        <f t="shared" si="2"/>
        <v>0</v>
      </c>
      <c r="AM23" s="155"/>
    </row>
    <row r="24" spans="1:39" ht="12.75">
      <c r="A24" s="205"/>
      <c r="B24" s="10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67"/>
      <c r="W24" s="136"/>
      <c r="X24" s="136"/>
      <c r="Y24" s="136"/>
      <c r="Z24" s="137"/>
      <c r="AA24" s="136"/>
      <c r="AB24" s="138"/>
      <c r="AC24" s="136"/>
      <c r="AD24" s="146"/>
      <c r="AE24" s="140"/>
      <c r="AF24" s="146"/>
      <c r="AG24" s="140"/>
      <c r="AH24" s="142"/>
      <c r="AI24" s="44">
        <f t="shared" si="0"/>
        <v>0</v>
      </c>
      <c r="AJ24" s="20">
        <f t="shared" si="1"/>
        <v>0</v>
      </c>
      <c r="AK24" s="75">
        <f t="shared" si="2"/>
        <v>0</v>
      </c>
      <c r="AM24" s="155"/>
    </row>
    <row r="25" spans="1:39" ht="12.75">
      <c r="A25" s="205"/>
      <c r="B25" s="10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67"/>
      <c r="W25" s="136"/>
      <c r="X25" s="136"/>
      <c r="Y25" s="136"/>
      <c r="Z25" s="137"/>
      <c r="AA25" s="136"/>
      <c r="AB25" s="138"/>
      <c r="AC25" s="136"/>
      <c r="AD25" s="146"/>
      <c r="AE25" s="140"/>
      <c r="AF25" s="146"/>
      <c r="AG25" s="140"/>
      <c r="AH25" s="142"/>
      <c r="AI25" s="44">
        <f t="shared" si="0"/>
        <v>0</v>
      </c>
      <c r="AJ25" s="20">
        <f t="shared" si="1"/>
        <v>0</v>
      </c>
      <c r="AK25" s="75">
        <f t="shared" si="2"/>
        <v>0</v>
      </c>
      <c r="AM25" s="155"/>
    </row>
    <row r="26" spans="1:39" ht="12.75">
      <c r="A26" s="205"/>
      <c r="B26" s="10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67"/>
      <c r="W26" s="136"/>
      <c r="X26" s="136"/>
      <c r="Y26" s="136"/>
      <c r="Z26" s="137"/>
      <c r="AA26" s="136"/>
      <c r="AB26" s="138"/>
      <c r="AC26" s="136"/>
      <c r="AD26" s="146"/>
      <c r="AE26" s="140"/>
      <c r="AF26" s="146"/>
      <c r="AG26" s="140"/>
      <c r="AH26" s="142"/>
      <c r="AI26" s="44">
        <f t="shared" si="0"/>
        <v>0</v>
      </c>
      <c r="AJ26" s="20">
        <f t="shared" si="1"/>
        <v>0</v>
      </c>
      <c r="AK26" s="75">
        <f t="shared" si="2"/>
        <v>0</v>
      </c>
      <c r="AM26" s="155"/>
    </row>
    <row r="27" spans="1:39" ht="12.75">
      <c r="A27" s="205"/>
      <c r="B27" s="10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67"/>
      <c r="W27" s="136"/>
      <c r="X27" s="136"/>
      <c r="Y27" s="136"/>
      <c r="Z27" s="137"/>
      <c r="AA27" s="136"/>
      <c r="AB27" s="138"/>
      <c r="AC27" s="136"/>
      <c r="AD27" s="146"/>
      <c r="AE27" s="140"/>
      <c r="AF27" s="146"/>
      <c r="AG27" s="140"/>
      <c r="AH27" s="142"/>
      <c r="AI27" s="44">
        <f t="shared" si="0"/>
        <v>0</v>
      </c>
      <c r="AJ27" s="20">
        <f t="shared" si="1"/>
        <v>0</v>
      </c>
      <c r="AK27" s="75">
        <f t="shared" si="2"/>
        <v>0</v>
      </c>
      <c r="AM27" s="155"/>
    </row>
    <row r="28" spans="1:39" ht="12.75">
      <c r="A28" s="205"/>
      <c r="B28" s="10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67"/>
      <c r="W28" s="136"/>
      <c r="X28" s="136"/>
      <c r="Y28" s="136"/>
      <c r="Z28" s="137"/>
      <c r="AA28" s="136"/>
      <c r="AB28" s="138"/>
      <c r="AC28" s="136"/>
      <c r="AD28" s="146"/>
      <c r="AE28" s="140"/>
      <c r="AF28" s="146"/>
      <c r="AG28" s="140"/>
      <c r="AH28" s="142"/>
      <c r="AI28" s="44">
        <f t="shared" si="0"/>
        <v>0</v>
      </c>
      <c r="AJ28" s="20">
        <f t="shared" si="1"/>
        <v>0</v>
      </c>
      <c r="AK28" s="75">
        <f t="shared" si="2"/>
        <v>0</v>
      </c>
      <c r="AM28" s="155"/>
    </row>
    <row r="29" spans="1:39" ht="12.75">
      <c r="A29" s="205"/>
      <c r="B29" s="10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67"/>
      <c r="W29" s="136"/>
      <c r="X29" s="136"/>
      <c r="Y29" s="136"/>
      <c r="Z29" s="137"/>
      <c r="AA29" s="136"/>
      <c r="AB29" s="138"/>
      <c r="AC29" s="136"/>
      <c r="AD29" s="146"/>
      <c r="AE29" s="140"/>
      <c r="AF29" s="146"/>
      <c r="AG29" s="140"/>
      <c r="AH29" s="142"/>
      <c r="AI29" s="44">
        <f t="shared" si="0"/>
        <v>0</v>
      </c>
      <c r="AJ29" s="20">
        <f t="shared" si="1"/>
        <v>0</v>
      </c>
      <c r="AK29" s="75">
        <f t="shared" si="2"/>
        <v>0</v>
      </c>
      <c r="AM29" s="155"/>
    </row>
    <row r="30" spans="1:39" ht="12.75">
      <c r="A30" s="205"/>
      <c r="B30" s="10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67"/>
      <c r="W30" s="136"/>
      <c r="X30" s="136"/>
      <c r="Y30" s="136"/>
      <c r="Z30" s="137"/>
      <c r="AA30" s="136"/>
      <c r="AB30" s="138"/>
      <c r="AC30" s="136"/>
      <c r="AD30" s="146"/>
      <c r="AE30" s="140"/>
      <c r="AF30" s="146"/>
      <c r="AG30" s="140"/>
      <c r="AH30" s="142"/>
      <c r="AI30" s="44">
        <f t="shared" si="0"/>
        <v>0</v>
      </c>
      <c r="AJ30" s="20">
        <f t="shared" si="1"/>
        <v>0</v>
      </c>
      <c r="AK30" s="75">
        <f t="shared" si="2"/>
        <v>0</v>
      </c>
      <c r="AM30" s="155"/>
    </row>
    <row r="31" spans="1:39" ht="12.75">
      <c r="A31" s="205"/>
      <c r="B31" s="10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67"/>
      <c r="W31" s="136"/>
      <c r="X31" s="136"/>
      <c r="Y31" s="136"/>
      <c r="Z31" s="137"/>
      <c r="AA31" s="136"/>
      <c r="AB31" s="138"/>
      <c r="AC31" s="136"/>
      <c r="AD31" s="146"/>
      <c r="AE31" s="140"/>
      <c r="AF31" s="146"/>
      <c r="AG31" s="140"/>
      <c r="AH31" s="142"/>
      <c r="AI31" s="44">
        <f t="shared" si="0"/>
        <v>0</v>
      </c>
      <c r="AJ31" s="20">
        <f t="shared" si="1"/>
        <v>0</v>
      </c>
      <c r="AK31" s="75">
        <f t="shared" si="2"/>
        <v>0</v>
      </c>
      <c r="AM31" s="155"/>
    </row>
    <row r="32" spans="1:39" ht="12.75">
      <c r="A32" s="205"/>
      <c r="B32" s="10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67"/>
      <c r="W32" s="136"/>
      <c r="X32" s="136"/>
      <c r="Y32" s="136"/>
      <c r="Z32" s="137"/>
      <c r="AA32" s="136"/>
      <c r="AB32" s="138"/>
      <c r="AC32" s="136"/>
      <c r="AD32" s="146"/>
      <c r="AE32" s="140"/>
      <c r="AF32" s="146"/>
      <c r="AG32" s="140"/>
      <c r="AH32" s="142"/>
      <c r="AI32" s="44">
        <f t="shared" si="0"/>
        <v>0</v>
      </c>
      <c r="AJ32" s="20">
        <f t="shared" si="1"/>
        <v>0</v>
      </c>
      <c r="AK32" s="75">
        <f t="shared" si="2"/>
        <v>0</v>
      </c>
      <c r="AM32" s="155"/>
    </row>
    <row r="33" spans="1:39" ht="12.75">
      <c r="A33" s="205"/>
      <c r="B33" s="10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67"/>
      <c r="W33" s="136"/>
      <c r="X33" s="136"/>
      <c r="Y33" s="136"/>
      <c r="Z33" s="137"/>
      <c r="AA33" s="136"/>
      <c r="AB33" s="138"/>
      <c r="AC33" s="136"/>
      <c r="AD33" s="146"/>
      <c r="AE33" s="140"/>
      <c r="AF33" s="146"/>
      <c r="AG33" s="140"/>
      <c r="AH33" s="142"/>
      <c r="AI33" s="44">
        <f t="shared" si="0"/>
        <v>0</v>
      </c>
      <c r="AJ33" s="20">
        <f t="shared" si="1"/>
        <v>0</v>
      </c>
      <c r="AK33" s="75">
        <f t="shared" si="2"/>
        <v>0</v>
      </c>
      <c r="AM33" s="155"/>
    </row>
    <row r="34" spans="1:39" ht="12.75">
      <c r="A34" s="205"/>
      <c r="B34" s="10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67"/>
      <c r="W34" s="136"/>
      <c r="X34" s="136"/>
      <c r="Y34" s="136"/>
      <c r="Z34" s="137"/>
      <c r="AA34" s="136"/>
      <c r="AB34" s="138"/>
      <c r="AC34" s="136"/>
      <c r="AD34" s="146"/>
      <c r="AE34" s="140"/>
      <c r="AF34" s="146"/>
      <c r="AG34" s="140"/>
      <c r="AH34" s="142"/>
      <c r="AI34" s="44">
        <f t="shared" si="0"/>
        <v>0</v>
      </c>
      <c r="AJ34" s="20">
        <f t="shared" si="1"/>
        <v>0</v>
      </c>
      <c r="AK34" s="75">
        <f t="shared" si="2"/>
        <v>0</v>
      </c>
      <c r="AM34" s="155"/>
    </row>
    <row r="35" spans="1:39" ht="12.75">
      <c r="A35" s="205"/>
      <c r="B35" s="10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67"/>
      <c r="W35" s="136"/>
      <c r="X35" s="136"/>
      <c r="Y35" s="136"/>
      <c r="Z35" s="137"/>
      <c r="AA35" s="136"/>
      <c r="AB35" s="138"/>
      <c r="AC35" s="136"/>
      <c r="AD35" s="146"/>
      <c r="AE35" s="140"/>
      <c r="AF35" s="146"/>
      <c r="AG35" s="140"/>
      <c r="AH35" s="142"/>
      <c r="AI35" s="44">
        <f t="shared" si="0"/>
        <v>0</v>
      </c>
      <c r="AJ35" s="20">
        <f t="shared" si="1"/>
        <v>0</v>
      </c>
      <c r="AK35" s="75">
        <f t="shared" si="2"/>
        <v>0</v>
      </c>
      <c r="AM35" s="155"/>
    </row>
    <row r="36" spans="1:39" ht="12.75">
      <c r="A36" s="205"/>
      <c r="B36" s="10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67"/>
      <c r="W36" s="136"/>
      <c r="X36" s="136"/>
      <c r="Y36" s="136"/>
      <c r="Z36" s="137"/>
      <c r="AA36" s="136"/>
      <c r="AB36" s="138"/>
      <c r="AC36" s="136"/>
      <c r="AD36" s="146"/>
      <c r="AE36" s="140"/>
      <c r="AF36" s="146"/>
      <c r="AG36" s="140"/>
      <c r="AH36" s="142"/>
      <c r="AI36" s="44">
        <f t="shared" si="0"/>
        <v>0</v>
      </c>
      <c r="AJ36" s="20">
        <f t="shared" si="1"/>
        <v>0</v>
      </c>
      <c r="AK36" s="75">
        <f t="shared" si="2"/>
        <v>0</v>
      </c>
      <c r="AM36" s="155"/>
    </row>
    <row r="37" spans="1:39" ht="12.75">
      <c r="A37" s="205"/>
      <c r="B37" s="10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67"/>
      <c r="W37" s="136"/>
      <c r="X37" s="136"/>
      <c r="Y37" s="136"/>
      <c r="Z37" s="137"/>
      <c r="AA37" s="136"/>
      <c r="AB37" s="138"/>
      <c r="AC37" s="136"/>
      <c r="AD37" s="146"/>
      <c r="AE37" s="140"/>
      <c r="AF37" s="146"/>
      <c r="AG37" s="140"/>
      <c r="AH37" s="142"/>
      <c r="AI37" s="44">
        <f t="shared" si="0"/>
        <v>0</v>
      </c>
      <c r="AJ37" s="20">
        <f t="shared" si="1"/>
        <v>0</v>
      </c>
      <c r="AK37" s="75">
        <f t="shared" si="2"/>
        <v>0</v>
      </c>
      <c r="AM37" s="155"/>
    </row>
    <row r="38" spans="1:39" ht="12.75">
      <c r="A38" s="205"/>
      <c r="B38" s="10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67"/>
      <c r="W38" s="136"/>
      <c r="X38" s="136"/>
      <c r="Y38" s="136"/>
      <c r="Z38" s="137"/>
      <c r="AA38" s="136"/>
      <c r="AB38" s="138"/>
      <c r="AC38" s="136"/>
      <c r="AD38" s="146"/>
      <c r="AE38" s="140"/>
      <c r="AF38" s="146"/>
      <c r="AG38" s="140"/>
      <c r="AH38" s="142"/>
      <c r="AI38" s="44">
        <f t="shared" si="0"/>
        <v>0</v>
      </c>
      <c r="AJ38" s="20">
        <f t="shared" si="1"/>
        <v>0</v>
      </c>
      <c r="AK38" s="75">
        <f t="shared" si="2"/>
        <v>0</v>
      </c>
      <c r="AM38" s="155"/>
    </row>
    <row r="39" spans="1:39" ht="12.75">
      <c r="A39" s="205"/>
      <c r="B39" s="10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67"/>
      <c r="W39" s="136"/>
      <c r="X39" s="136"/>
      <c r="Y39" s="136"/>
      <c r="Z39" s="137"/>
      <c r="AA39" s="136"/>
      <c r="AB39" s="138"/>
      <c r="AC39" s="136"/>
      <c r="AD39" s="146"/>
      <c r="AE39" s="140"/>
      <c r="AF39" s="146"/>
      <c r="AG39" s="140"/>
      <c r="AH39" s="142"/>
      <c r="AI39" s="44">
        <f t="shared" si="0"/>
        <v>0</v>
      </c>
      <c r="AJ39" s="20">
        <f t="shared" si="1"/>
        <v>0</v>
      </c>
      <c r="AK39" s="75">
        <f t="shared" si="2"/>
        <v>0</v>
      </c>
      <c r="AM39" s="155"/>
    </row>
    <row r="40" spans="1:39" ht="12.75">
      <c r="A40" s="205"/>
      <c r="B40" s="10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67"/>
      <c r="W40" s="136"/>
      <c r="X40" s="136"/>
      <c r="Y40" s="136"/>
      <c r="Z40" s="137"/>
      <c r="AA40" s="136"/>
      <c r="AB40" s="138"/>
      <c r="AC40" s="136"/>
      <c r="AD40" s="146"/>
      <c r="AE40" s="140"/>
      <c r="AF40" s="146"/>
      <c r="AG40" s="140"/>
      <c r="AH40" s="142"/>
      <c r="AI40" s="44">
        <f t="shared" si="0"/>
        <v>0</v>
      </c>
      <c r="AJ40" s="20">
        <f t="shared" si="1"/>
        <v>0</v>
      </c>
      <c r="AK40" s="75">
        <f t="shared" si="2"/>
        <v>0</v>
      </c>
      <c r="AM40" s="155"/>
    </row>
    <row r="41" spans="1:39" ht="12.75">
      <c r="A41" s="205"/>
      <c r="B41" s="10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67"/>
      <c r="W41" s="136"/>
      <c r="X41" s="136"/>
      <c r="Y41" s="136"/>
      <c r="Z41" s="137"/>
      <c r="AA41" s="136"/>
      <c r="AB41" s="138"/>
      <c r="AC41" s="136"/>
      <c r="AD41" s="146"/>
      <c r="AE41" s="140"/>
      <c r="AF41" s="146"/>
      <c r="AG41" s="140"/>
      <c r="AH41" s="142"/>
      <c r="AI41" s="44">
        <f t="shared" si="0"/>
        <v>0</v>
      </c>
      <c r="AJ41" s="20">
        <f t="shared" si="1"/>
        <v>0</v>
      </c>
      <c r="AK41" s="75">
        <f t="shared" si="2"/>
        <v>0</v>
      </c>
      <c r="AM41" s="155"/>
    </row>
    <row r="42" spans="1:39" ht="12.75">
      <c r="A42" s="205"/>
      <c r="B42" s="10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67"/>
      <c r="W42" s="136"/>
      <c r="X42" s="136"/>
      <c r="Y42" s="136"/>
      <c r="Z42" s="137"/>
      <c r="AA42" s="136"/>
      <c r="AB42" s="138"/>
      <c r="AC42" s="136"/>
      <c r="AD42" s="146"/>
      <c r="AE42" s="140"/>
      <c r="AF42" s="146"/>
      <c r="AG42" s="140"/>
      <c r="AH42" s="142"/>
      <c r="AI42" s="44">
        <f t="shared" si="0"/>
        <v>0</v>
      </c>
      <c r="AJ42" s="20">
        <f t="shared" si="1"/>
        <v>0</v>
      </c>
      <c r="AK42" s="75">
        <f t="shared" si="2"/>
        <v>0</v>
      </c>
      <c r="AM42" s="155"/>
    </row>
    <row r="43" spans="1:39" ht="12.75">
      <c r="A43" s="205"/>
      <c r="B43" s="10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67"/>
      <c r="W43" s="136"/>
      <c r="X43" s="136"/>
      <c r="Y43" s="136"/>
      <c r="Z43" s="137"/>
      <c r="AA43" s="136"/>
      <c r="AB43" s="138"/>
      <c r="AC43" s="136"/>
      <c r="AD43" s="146"/>
      <c r="AE43" s="140"/>
      <c r="AF43" s="146"/>
      <c r="AG43" s="140"/>
      <c r="AH43" s="142"/>
      <c r="AI43" s="44">
        <f t="shared" si="0"/>
        <v>0</v>
      </c>
      <c r="AJ43" s="20">
        <f t="shared" si="1"/>
        <v>0</v>
      </c>
      <c r="AK43" s="75">
        <f t="shared" si="2"/>
        <v>0</v>
      </c>
      <c r="AM43" s="155"/>
    </row>
    <row r="44" spans="1:39" ht="12.75">
      <c r="A44" s="205"/>
      <c r="B44" s="10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67"/>
      <c r="W44" s="136"/>
      <c r="X44" s="136"/>
      <c r="Y44" s="136"/>
      <c r="Z44" s="137"/>
      <c r="AA44" s="136"/>
      <c r="AB44" s="138"/>
      <c r="AC44" s="136"/>
      <c r="AD44" s="146"/>
      <c r="AE44" s="140"/>
      <c r="AF44" s="146"/>
      <c r="AG44" s="140"/>
      <c r="AH44" s="142"/>
      <c r="AI44" s="44">
        <f t="shared" si="0"/>
        <v>0</v>
      </c>
      <c r="AJ44" s="20">
        <f t="shared" si="1"/>
        <v>0</v>
      </c>
      <c r="AK44" s="75">
        <f t="shared" si="2"/>
        <v>0</v>
      </c>
      <c r="AM44" s="155"/>
    </row>
    <row r="45" spans="1:39" ht="12.75">
      <c r="A45" s="205"/>
      <c r="B45" s="10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67"/>
      <c r="W45" s="136"/>
      <c r="X45" s="136"/>
      <c r="Y45" s="136"/>
      <c r="Z45" s="137"/>
      <c r="AA45" s="136"/>
      <c r="AB45" s="138"/>
      <c r="AC45" s="136"/>
      <c r="AD45" s="146"/>
      <c r="AE45" s="140"/>
      <c r="AF45" s="146"/>
      <c r="AG45" s="140"/>
      <c r="AH45" s="142"/>
      <c r="AI45" s="44">
        <f t="shared" si="0"/>
        <v>0</v>
      </c>
      <c r="AJ45" s="20">
        <f t="shared" si="1"/>
        <v>0</v>
      </c>
      <c r="AK45" s="75">
        <f t="shared" si="2"/>
        <v>0</v>
      </c>
      <c r="AM45" s="155"/>
    </row>
    <row r="46" spans="1:39" ht="12.75">
      <c r="A46" s="205"/>
      <c r="B46" s="10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67"/>
      <c r="W46" s="136"/>
      <c r="X46" s="136"/>
      <c r="Y46" s="136"/>
      <c r="Z46" s="137"/>
      <c r="AA46" s="136"/>
      <c r="AB46" s="138"/>
      <c r="AC46" s="136"/>
      <c r="AD46" s="146"/>
      <c r="AE46" s="140"/>
      <c r="AF46" s="146"/>
      <c r="AG46" s="140"/>
      <c r="AH46" s="142"/>
      <c r="AI46" s="44">
        <f t="shared" si="0"/>
        <v>0</v>
      </c>
      <c r="AJ46" s="20">
        <f t="shared" si="1"/>
        <v>0</v>
      </c>
      <c r="AK46" s="75">
        <f t="shared" si="2"/>
        <v>0</v>
      </c>
      <c r="AM46" s="155"/>
    </row>
    <row r="47" spans="1:39" ht="12.75">
      <c r="A47" s="205"/>
      <c r="B47" s="10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67"/>
      <c r="W47" s="136"/>
      <c r="X47" s="136"/>
      <c r="Y47" s="136"/>
      <c r="Z47" s="137"/>
      <c r="AA47" s="136"/>
      <c r="AB47" s="138"/>
      <c r="AC47" s="136"/>
      <c r="AD47" s="146"/>
      <c r="AE47" s="140"/>
      <c r="AF47" s="146"/>
      <c r="AG47" s="140"/>
      <c r="AH47" s="142"/>
      <c r="AI47" s="44">
        <f t="shared" si="0"/>
        <v>0</v>
      </c>
      <c r="AJ47" s="20">
        <f t="shared" si="1"/>
        <v>0</v>
      </c>
      <c r="AK47" s="75">
        <f t="shared" si="2"/>
        <v>0</v>
      </c>
      <c r="AM47" s="155"/>
    </row>
    <row r="48" spans="1:39" ht="12.75">
      <c r="A48" s="205"/>
      <c r="B48" s="10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67"/>
      <c r="W48" s="136"/>
      <c r="X48" s="136"/>
      <c r="Y48" s="136"/>
      <c r="Z48" s="137"/>
      <c r="AA48" s="136"/>
      <c r="AB48" s="138"/>
      <c r="AC48" s="136"/>
      <c r="AD48" s="146"/>
      <c r="AE48" s="140"/>
      <c r="AF48" s="146"/>
      <c r="AG48" s="140"/>
      <c r="AH48" s="142"/>
      <c r="AI48" s="44">
        <f t="shared" si="0"/>
        <v>0</v>
      </c>
      <c r="AJ48" s="20">
        <f t="shared" si="1"/>
        <v>0</v>
      </c>
      <c r="AK48" s="75">
        <f t="shared" si="2"/>
        <v>0</v>
      </c>
      <c r="AM48" s="155"/>
    </row>
    <row r="49" spans="1:39" ht="12.75">
      <c r="A49" s="205"/>
      <c r="B49" s="10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67"/>
      <c r="W49" s="136"/>
      <c r="X49" s="136"/>
      <c r="Y49" s="136"/>
      <c r="Z49" s="137"/>
      <c r="AA49" s="136"/>
      <c r="AB49" s="138"/>
      <c r="AC49" s="136"/>
      <c r="AD49" s="146"/>
      <c r="AE49" s="140"/>
      <c r="AF49" s="146"/>
      <c r="AG49" s="140"/>
      <c r="AH49" s="142"/>
      <c r="AI49" s="44">
        <f t="shared" si="0"/>
        <v>0</v>
      </c>
      <c r="AJ49" s="20">
        <f t="shared" si="1"/>
        <v>0</v>
      </c>
      <c r="AK49" s="75">
        <f t="shared" si="2"/>
        <v>0</v>
      </c>
      <c r="AM49" s="155"/>
    </row>
    <row r="50" spans="1:39" ht="12.75">
      <c r="A50" s="205"/>
      <c r="B50" s="10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67"/>
      <c r="W50" s="136"/>
      <c r="X50" s="136"/>
      <c r="Y50" s="136"/>
      <c r="Z50" s="137"/>
      <c r="AA50" s="136"/>
      <c r="AB50" s="138"/>
      <c r="AC50" s="136"/>
      <c r="AD50" s="146"/>
      <c r="AE50" s="140"/>
      <c r="AF50" s="146"/>
      <c r="AG50" s="140"/>
      <c r="AH50" s="142"/>
      <c r="AI50" s="44">
        <f t="shared" si="0"/>
        <v>0</v>
      </c>
      <c r="AJ50" s="20">
        <f t="shared" si="1"/>
        <v>0</v>
      </c>
      <c r="AK50" s="75">
        <f t="shared" si="2"/>
        <v>0</v>
      </c>
      <c r="AM50" s="155"/>
    </row>
    <row r="51" spans="1:39" ht="12.75">
      <c r="A51" s="205"/>
      <c r="B51" s="10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67"/>
      <c r="W51" s="136"/>
      <c r="X51" s="136"/>
      <c r="Y51" s="136"/>
      <c r="Z51" s="137"/>
      <c r="AA51" s="136"/>
      <c r="AB51" s="138"/>
      <c r="AC51" s="136"/>
      <c r="AD51" s="146"/>
      <c r="AE51" s="140"/>
      <c r="AF51" s="146"/>
      <c r="AG51" s="140"/>
      <c r="AH51" s="142"/>
      <c r="AI51" s="44">
        <f t="shared" si="0"/>
        <v>0</v>
      </c>
      <c r="AJ51" s="20">
        <f t="shared" si="1"/>
        <v>0</v>
      </c>
      <c r="AK51" s="75">
        <f t="shared" si="2"/>
        <v>0</v>
      </c>
      <c r="AM51" s="155"/>
    </row>
    <row r="52" spans="1:39" ht="12.75">
      <c r="A52" s="205"/>
      <c r="B52" s="10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67"/>
      <c r="W52" s="136"/>
      <c r="X52" s="136"/>
      <c r="Y52" s="136"/>
      <c r="Z52" s="137"/>
      <c r="AA52" s="136"/>
      <c r="AB52" s="138"/>
      <c r="AC52" s="136"/>
      <c r="AD52" s="146"/>
      <c r="AE52" s="140"/>
      <c r="AF52" s="146"/>
      <c r="AG52" s="140"/>
      <c r="AH52" s="142"/>
      <c r="AI52" s="44">
        <f t="shared" si="0"/>
        <v>0</v>
      </c>
      <c r="AJ52" s="20">
        <f t="shared" si="1"/>
        <v>0</v>
      </c>
      <c r="AK52" s="75">
        <f t="shared" si="2"/>
        <v>0</v>
      </c>
      <c r="AM52" s="155"/>
    </row>
    <row r="53" spans="1:39" ht="12.75">
      <c r="A53" s="205"/>
      <c r="B53" s="10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67"/>
      <c r="W53" s="136"/>
      <c r="X53" s="136"/>
      <c r="Y53" s="136"/>
      <c r="Z53" s="137"/>
      <c r="AA53" s="136"/>
      <c r="AB53" s="138"/>
      <c r="AC53" s="136"/>
      <c r="AD53" s="146"/>
      <c r="AE53" s="140"/>
      <c r="AF53" s="146"/>
      <c r="AG53" s="140"/>
      <c r="AH53" s="142"/>
      <c r="AI53" s="44">
        <f t="shared" si="0"/>
        <v>0</v>
      </c>
      <c r="AJ53" s="20">
        <f t="shared" si="1"/>
        <v>0</v>
      </c>
      <c r="AK53" s="75">
        <f t="shared" si="2"/>
        <v>0</v>
      </c>
      <c r="AM53" s="155"/>
    </row>
    <row r="54" spans="1:39" ht="12.75">
      <c r="A54" s="205"/>
      <c r="B54" s="10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67"/>
      <c r="W54" s="136"/>
      <c r="X54" s="136"/>
      <c r="Y54" s="136"/>
      <c r="Z54" s="137"/>
      <c r="AA54" s="136"/>
      <c r="AB54" s="138"/>
      <c r="AC54" s="136"/>
      <c r="AD54" s="146"/>
      <c r="AE54" s="140"/>
      <c r="AF54" s="146"/>
      <c r="AG54" s="140"/>
      <c r="AH54" s="142"/>
      <c r="AI54" s="44">
        <f t="shared" si="0"/>
        <v>0</v>
      </c>
      <c r="AJ54" s="20">
        <f t="shared" si="1"/>
        <v>0</v>
      </c>
      <c r="AK54" s="75">
        <f t="shared" si="2"/>
        <v>0</v>
      </c>
      <c r="AM54" s="155"/>
    </row>
    <row r="55" spans="1:39" ht="12.75">
      <c r="A55" s="205"/>
      <c r="B55" s="10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67"/>
      <c r="W55" s="136"/>
      <c r="X55" s="136"/>
      <c r="Y55" s="136"/>
      <c r="Z55" s="137"/>
      <c r="AA55" s="136"/>
      <c r="AB55" s="138"/>
      <c r="AC55" s="136"/>
      <c r="AD55" s="146"/>
      <c r="AE55" s="140"/>
      <c r="AF55" s="146"/>
      <c r="AG55" s="140"/>
      <c r="AH55" s="142"/>
      <c r="AI55" s="44">
        <f t="shared" si="0"/>
        <v>0</v>
      </c>
      <c r="AJ55" s="20">
        <f t="shared" si="1"/>
        <v>0</v>
      </c>
      <c r="AK55" s="75">
        <f t="shared" si="2"/>
        <v>0</v>
      </c>
      <c r="AM55" s="155"/>
    </row>
    <row r="56" spans="1:39" ht="12.75">
      <c r="A56" s="205"/>
      <c r="B56" s="10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67"/>
      <c r="W56" s="136"/>
      <c r="X56" s="136"/>
      <c r="Y56" s="136"/>
      <c r="Z56" s="137"/>
      <c r="AA56" s="136"/>
      <c r="AB56" s="138"/>
      <c r="AC56" s="136"/>
      <c r="AD56" s="146"/>
      <c r="AE56" s="140"/>
      <c r="AF56" s="146"/>
      <c r="AG56" s="140"/>
      <c r="AH56" s="142"/>
      <c r="AI56" s="44">
        <f t="shared" si="0"/>
        <v>0</v>
      </c>
      <c r="AJ56" s="20">
        <f t="shared" si="1"/>
        <v>0</v>
      </c>
      <c r="AK56" s="75">
        <f t="shared" si="2"/>
        <v>0</v>
      </c>
      <c r="AM56" s="155"/>
    </row>
    <row r="57" spans="1:39" ht="12.75">
      <c r="A57" s="205"/>
      <c r="B57" s="10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67"/>
      <c r="W57" s="136"/>
      <c r="X57" s="136"/>
      <c r="Y57" s="136"/>
      <c r="Z57" s="137"/>
      <c r="AA57" s="136"/>
      <c r="AB57" s="138"/>
      <c r="AC57" s="136"/>
      <c r="AD57" s="146"/>
      <c r="AE57" s="140"/>
      <c r="AF57" s="146"/>
      <c r="AG57" s="140"/>
      <c r="AH57" s="142"/>
      <c r="AI57" s="44">
        <f t="shared" si="0"/>
        <v>0</v>
      </c>
      <c r="AJ57" s="20">
        <f t="shared" si="1"/>
        <v>0</v>
      </c>
      <c r="AK57" s="75">
        <f t="shared" si="2"/>
        <v>0</v>
      </c>
      <c r="AM57" s="155"/>
    </row>
    <row r="58" spans="1:39" ht="12.75">
      <c r="A58" s="205"/>
      <c r="B58" s="10"/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67"/>
      <c r="W58" s="136"/>
      <c r="X58" s="136"/>
      <c r="Y58" s="136"/>
      <c r="Z58" s="137"/>
      <c r="AA58" s="136"/>
      <c r="AB58" s="138"/>
      <c r="AC58" s="136"/>
      <c r="AD58" s="146"/>
      <c r="AE58" s="140"/>
      <c r="AF58" s="146"/>
      <c r="AG58" s="140"/>
      <c r="AH58" s="142"/>
      <c r="AI58" s="44">
        <f t="shared" si="0"/>
        <v>0</v>
      </c>
      <c r="AJ58" s="20">
        <f t="shared" si="1"/>
        <v>0</v>
      </c>
      <c r="AK58" s="75">
        <f t="shared" si="2"/>
        <v>0</v>
      </c>
      <c r="AM58" s="155"/>
    </row>
    <row r="59" spans="1:39" ht="12.75">
      <c r="A59" s="205"/>
      <c r="B59" s="10"/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67"/>
      <c r="W59" s="136"/>
      <c r="X59" s="136"/>
      <c r="Y59" s="136"/>
      <c r="Z59" s="137"/>
      <c r="AA59" s="136"/>
      <c r="AB59" s="138"/>
      <c r="AC59" s="136"/>
      <c r="AD59" s="146"/>
      <c r="AE59" s="140"/>
      <c r="AF59" s="146"/>
      <c r="AG59" s="140"/>
      <c r="AH59" s="142"/>
      <c r="AI59" s="44">
        <f t="shared" si="0"/>
        <v>0</v>
      </c>
      <c r="AJ59" s="20">
        <f t="shared" si="1"/>
        <v>0</v>
      </c>
      <c r="AK59" s="75">
        <f t="shared" si="2"/>
        <v>0</v>
      </c>
      <c r="AM59" s="155"/>
    </row>
    <row r="60" spans="1:39" ht="12.75">
      <c r="A60" s="205"/>
      <c r="B60" s="10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67"/>
      <c r="W60" s="136"/>
      <c r="X60" s="136"/>
      <c r="Y60" s="136"/>
      <c r="Z60" s="137"/>
      <c r="AA60" s="136"/>
      <c r="AB60" s="138"/>
      <c r="AC60" s="136"/>
      <c r="AD60" s="146"/>
      <c r="AE60" s="140"/>
      <c r="AF60" s="146"/>
      <c r="AG60" s="140"/>
      <c r="AH60" s="142"/>
      <c r="AI60" s="44">
        <f t="shared" si="0"/>
        <v>0</v>
      </c>
      <c r="AJ60" s="20">
        <f t="shared" si="1"/>
        <v>0</v>
      </c>
      <c r="AK60" s="75">
        <f t="shared" si="2"/>
        <v>0</v>
      </c>
      <c r="AM60" s="155"/>
    </row>
    <row r="61" spans="1:39" ht="12.75">
      <c r="A61" s="205"/>
      <c r="B61" s="10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67"/>
      <c r="W61" s="136"/>
      <c r="X61" s="136"/>
      <c r="Y61" s="136"/>
      <c r="Z61" s="137"/>
      <c r="AA61" s="136"/>
      <c r="AB61" s="138"/>
      <c r="AC61" s="136"/>
      <c r="AD61" s="146"/>
      <c r="AE61" s="140"/>
      <c r="AF61" s="146"/>
      <c r="AG61" s="140"/>
      <c r="AH61" s="142"/>
      <c r="AI61" s="44">
        <f t="shared" si="0"/>
        <v>0</v>
      </c>
      <c r="AJ61" s="20">
        <f t="shared" si="1"/>
        <v>0</v>
      </c>
      <c r="AK61" s="75">
        <f t="shared" si="2"/>
        <v>0</v>
      </c>
      <c r="AM61" s="155"/>
    </row>
    <row r="62" spans="1:39" ht="12.75">
      <c r="A62" s="205"/>
      <c r="B62" s="10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67"/>
      <c r="W62" s="136"/>
      <c r="X62" s="136"/>
      <c r="Y62" s="136"/>
      <c r="Z62" s="137"/>
      <c r="AA62" s="136"/>
      <c r="AB62" s="138"/>
      <c r="AC62" s="136"/>
      <c r="AD62" s="146"/>
      <c r="AE62" s="140"/>
      <c r="AF62" s="146"/>
      <c r="AG62" s="140"/>
      <c r="AH62" s="142"/>
      <c r="AI62" s="44">
        <f t="shared" si="0"/>
        <v>0</v>
      </c>
      <c r="AJ62" s="20">
        <f t="shared" si="1"/>
        <v>0</v>
      </c>
      <c r="AK62" s="75">
        <f t="shared" si="2"/>
        <v>0</v>
      </c>
      <c r="AM62" s="155"/>
    </row>
    <row r="63" spans="1:39" ht="12.75">
      <c r="A63" s="205"/>
      <c r="B63" s="10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67"/>
      <c r="W63" s="136"/>
      <c r="X63" s="136"/>
      <c r="Y63" s="136"/>
      <c r="Z63" s="137"/>
      <c r="AA63" s="136"/>
      <c r="AB63" s="138"/>
      <c r="AC63" s="136"/>
      <c r="AD63" s="146"/>
      <c r="AE63" s="140"/>
      <c r="AF63" s="146"/>
      <c r="AG63" s="140"/>
      <c r="AH63" s="142"/>
      <c r="AI63" s="44">
        <f t="shared" si="0"/>
        <v>0</v>
      </c>
      <c r="AJ63" s="20">
        <f t="shared" si="1"/>
        <v>0</v>
      </c>
      <c r="AK63" s="75">
        <f t="shared" si="2"/>
        <v>0</v>
      </c>
      <c r="AM63" s="155"/>
    </row>
    <row r="64" spans="1:39" ht="12.75">
      <c r="A64" s="205"/>
      <c r="B64" s="10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67"/>
      <c r="W64" s="136"/>
      <c r="X64" s="136"/>
      <c r="Y64" s="136"/>
      <c r="Z64" s="137"/>
      <c r="AA64" s="136"/>
      <c r="AB64" s="138"/>
      <c r="AC64" s="136"/>
      <c r="AD64" s="146"/>
      <c r="AE64" s="140"/>
      <c r="AF64" s="146"/>
      <c r="AG64" s="140"/>
      <c r="AH64" s="142"/>
      <c r="AI64" s="44">
        <f t="shared" si="0"/>
        <v>0</v>
      </c>
      <c r="AJ64" s="20">
        <f t="shared" si="1"/>
        <v>0</v>
      </c>
      <c r="AK64" s="75">
        <f t="shared" si="2"/>
        <v>0</v>
      </c>
      <c r="AM64" s="155"/>
    </row>
    <row r="65" spans="1:39" ht="12.75">
      <c r="A65" s="205"/>
      <c r="B65" s="10"/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67"/>
      <c r="W65" s="136"/>
      <c r="X65" s="136"/>
      <c r="Y65" s="136"/>
      <c r="Z65" s="137"/>
      <c r="AA65" s="136"/>
      <c r="AB65" s="138"/>
      <c r="AC65" s="136"/>
      <c r="AD65" s="146"/>
      <c r="AE65" s="140"/>
      <c r="AF65" s="146"/>
      <c r="AG65" s="140"/>
      <c r="AH65" s="142"/>
      <c r="AI65" s="44">
        <f t="shared" si="0"/>
        <v>0</v>
      </c>
      <c r="AJ65" s="20">
        <f t="shared" si="1"/>
        <v>0</v>
      </c>
      <c r="AK65" s="75">
        <f t="shared" si="2"/>
        <v>0</v>
      </c>
      <c r="AM65" s="155"/>
    </row>
    <row r="66" spans="1:39" ht="12.75">
      <c r="A66" s="205"/>
      <c r="B66" s="10"/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67"/>
      <c r="W66" s="136"/>
      <c r="X66" s="136"/>
      <c r="Y66" s="136"/>
      <c r="Z66" s="137"/>
      <c r="AA66" s="136"/>
      <c r="AB66" s="138"/>
      <c r="AC66" s="136"/>
      <c r="AD66" s="146"/>
      <c r="AE66" s="140"/>
      <c r="AF66" s="146"/>
      <c r="AG66" s="140"/>
      <c r="AH66" s="142"/>
      <c r="AI66" s="44">
        <f t="shared" si="0"/>
        <v>0</v>
      </c>
      <c r="AJ66" s="20">
        <f t="shared" si="1"/>
        <v>0</v>
      </c>
      <c r="AK66" s="75">
        <f t="shared" si="2"/>
        <v>0</v>
      </c>
      <c r="AM66" s="155"/>
    </row>
    <row r="67" spans="1:39" ht="12.75">
      <c r="A67" s="205"/>
      <c r="B67" s="10"/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67"/>
      <c r="W67" s="136"/>
      <c r="X67" s="136"/>
      <c r="Y67" s="136"/>
      <c r="Z67" s="137"/>
      <c r="AA67" s="136"/>
      <c r="AB67" s="138"/>
      <c r="AC67" s="136"/>
      <c r="AD67" s="146"/>
      <c r="AE67" s="140"/>
      <c r="AF67" s="146"/>
      <c r="AG67" s="140"/>
      <c r="AH67" s="142"/>
      <c r="AI67" s="44">
        <f t="shared" si="0"/>
        <v>0</v>
      </c>
      <c r="AJ67" s="20">
        <f t="shared" si="1"/>
        <v>0</v>
      </c>
      <c r="AK67" s="75">
        <f t="shared" si="2"/>
        <v>0</v>
      </c>
      <c r="AM67" s="155"/>
    </row>
    <row r="68" spans="1:37" ht="12.75">
      <c r="A68" s="205"/>
      <c r="B68" s="10"/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67"/>
      <c r="W68" s="136"/>
      <c r="X68" s="136"/>
      <c r="Y68" s="136"/>
      <c r="Z68" s="137"/>
      <c r="AA68" s="136"/>
      <c r="AB68" s="146"/>
      <c r="AC68" s="136"/>
      <c r="AD68" s="146"/>
      <c r="AE68" s="140"/>
      <c r="AF68" s="146"/>
      <c r="AG68" s="140"/>
      <c r="AH68" s="142"/>
      <c r="AI68" s="44">
        <f t="shared" si="0"/>
        <v>0</v>
      </c>
      <c r="AJ68" s="20">
        <f aca="true" t="shared" si="3" ref="AJ68:AJ116">SUM(C68:X68,AB68:AH68)</f>
        <v>0</v>
      </c>
      <c r="AK68" s="75">
        <f aca="true" t="shared" si="4" ref="AK68:AK99">C68*($C$15-$C$122)+D68*($D$15-$D$122)+E68*($E$15-$E$122)+F68*($F$15-$F$122)+G68*($G$15-$G$122)+H68*($H$15-$H$122)+I68*($I$15-$I$122)+J68*($J$15-$J$122)+K68*($K$15-$K$122)+L68*($L$15-$L$122)+M68*($M$15-$M$122)+N68*($N$15-$N$122)+O68*($O$15-$O$122)+P68*($P$15-$P$122)+Q68*($Q$15-$Q$122)+R68*($R$15-$R$122)+S68*($S$15-$S$122)+T68*($T$15-$T$122)+U68*($U$15-$U$122)+V68*($V$15-$V$122)++W68*($W$15-$W$122)+X68*($X$15-$X$122)+Y68*($Y$15-$Y$122)+Z68*($Z$15-$Z$122)+AA68*($AA$15+$AA$122)+AC68*($AC$15-$AC$122)+AD68*($AD$15-$AD$122)+AE68*($AE$15-$AE$122)+AF68*($AF$15-$AF$122)+AG68*($AG$15-$AG$122)+AH68*($AH$15-$AH$122)+AB68*($AB$15-$AB$122)</f>
        <v>0</v>
      </c>
    </row>
    <row r="69" spans="1:37" ht="12.75">
      <c r="A69" s="205"/>
      <c r="B69" s="10"/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67"/>
      <c r="W69" s="136"/>
      <c r="X69" s="136"/>
      <c r="Y69" s="136"/>
      <c r="Z69" s="137"/>
      <c r="AA69" s="136"/>
      <c r="AB69" s="146"/>
      <c r="AC69" s="136"/>
      <c r="AD69" s="146"/>
      <c r="AE69" s="146"/>
      <c r="AF69" s="146"/>
      <c r="AG69" s="140"/>
      <c r="AH69" s="142"/>
      <c r="AI69" s="44">
        <f t="shared" si="0"/>
        <v>0</v>
      </c>
      <c r="AJ69" s="20">
        <f t="shared" si="3"/>
        <v>0</v>
      </c>
      <c r="AK69" s="75">
        <f t="shared" si="4"/>
        <v>0</v>
      </c>
    </row>
    <row r="70" spans="1:37" ht="12.75">
      <c r="A70" s="205"/>
      <c r="B70" s="10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67"/>
      <c r="W70" s="136"/>
      <c r="X70" s="136"/>
      <c r="Y70" s="136"/>
      <c r="Z70" s="137"/>
      <c r="AA70" s="136"/>
      <c r="AB70" s="146"/>
      <c r="AC70" s="136"/>
      <c r="AD70" s="146"/>
      <c r="AE70" s="146"/>
      <c r="AF70" s="146"/>
      <c r="AG70" s="140"/>
      <c r="AH70" s="142"/>
      <c r="AI70" s="44">
        <f t="shared" si="0"/>
        <v>0</v>
      </c>
      <c r="AJ70" s="20">
        <f aca="true" t="shared" si="5" ref="AJ70:AJ94">SUM(C70:X70,AB70:AH70)</f>
        <v>0</v>
      </c>
      <c r="AK70" s="75">
        <f t="shared" si="4"/>
        <v>0</v>
      </c>
    </row>
    <row r="71" spans="1:37" ht="12.75">
      <c r="A71" s="205"/>
      <c r="B71" s="10"/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67"/>
      <c r="W71" s="136"/>
      <c r="X71" s="136"/>
      <c r="Y71" s="136"/>
      <c r="Z71" s="137"/>
      <c r="AA71" s="136"/>
      <c r="AB71" s="146"/>
      <c r="AC71" s="136"/>
      <c r="AD71" s="146"/>
      <c r="AE71" s="146"/>
      <c r="AF71" s="146"/>
      <c r="AG71" s="140"/>
      <c r="AH71" s="142"/>
      <c r="AI71" s="44">
        <f t="shared" si="0"/>
        <v>0</v>
      </c>
      <c r="AJ71" s="20">
        <f t="shared" si="5"/>
        <v>0</v>
      </c>
      <c r="AK71" s="75">
        <f t="shared" si="4"/>
        <v>0</v>
      </c>
    </row>
    <row r="72" spans="1:37" ht="12.75">
      <c r="A72" s="205"/>
      <c r="B72" s="10"/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67"/>
      <c r="W72" s="136"/>
      <c r="X72" s="136"/>
      <c r="Y72" s="136"/>
      <c r="Z72" s="137"/>
      <c r="AA72" s="136"/>
      <c r="AB72" s="146"/>
      <c r="AC72" s="136"/>
      <c r="AD72" s="146"/>
      <c r="AE72" s="146"/>
      <c r="AF72" s="146"/>
      <c r="AG72" s="140"/>
      <c r="AH72" s="142"/>
      <c r="AI72" s="44">
        <f t="shared" si="0"/>
        <v>0</v>
      </c>
      <c r="AJ72" s="20">
        <f t="shared" si="5"/>
        <v>0</v>
      </c>
      <c r="AK72" s="75">
        <f t="shared" si="4"/>
        <v>0</v>
      </c>
    </row>
    <row r="73" spans="1:37" ht="12.75">
      <c r="A73" s="205"/>
      <c r="B73" s="10"/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67"/>
      <c r="W73" s="136"/>
      <c r="X73" s="136"/>
      <c r="Y73" s="136"/>
      <c r="Z73" s="137"/>
      <c r="AA73" s="136"/>
      <c r="AB73" s="146"/>
      <c r="AC73" s="136"/>
      <c r="AD73" s="146"/>
      <c r="AE73" s="146"/>
      <c r="AF73" s="146"/>
      <c r="AG73" s="140"/>
      <c r="AH73" s="142"/>
      <c r="AI73" s="44">
        <f t="shared" si="0"/>
        <v>0</v>
      </c>
      <c r="AJ73" s="20">
        <f t="shared" si="5"/>
        <v>0</v>
      </c>
      <c r="AK73" s="75">
        <f t="shared" si="4"/>
        <v>0</v>
      </c>
    </row>
    <row r="74" spans="1:37" ht="12.75">
      <c r="A74" s="205"/>
      <c r="B74" s="10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67"/>
      <c r="W74" s="136"/>
      <c r="X74" s="136"/>
      <c r="Y74" s="136"/>
      <c r="Z74" s="137"/>
      <c r="AA74" s="136"/>
      <c r="AB74" s="146"/>
      <c r="AC74" s="136"/>
      <c r="AD74" s="146"/>
      <c r="AE74" s="146"/>
      <c r="AF74" s="146"/>
      <c r="AG74" s="140"/>
      <c r="AH74" s="142"/>
      <c r="AI74" s="44">
        <f t="shared" si="0"/>
        <v>0</v>
      </c>
      <c r="AJ74" s="20">
        <f t="shared" si="5"/>
        <v>0</v>
      </c>
      <c r="AK74" s="75">
        <f t="shared" si="4"/>
        <v>0</v>
      </c>
    </row>
    <row r="75" spans="1:37" ht="12.75">
      <c r="A75" s="205"/>
      <c r="B75" s="10"/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67"/>
      <c r="W75" s="136"/>
      <c r="X75" s="136"/>
      <c r="Y75" s="136"/>
      <c r="Z75" s="137"/>
      <c r="AA75" s="136"/>
      <c r="AB75" s="146"/>
      <c r="AC75" s="136"/>
      <c r="AD75" s="146"/>
      <c r="AE75" s="146"/>
      <c r="AF75" s="146"/>
      <c r="AG75" s="140"/>
      <c r="AH75" s="142"/>
      <c r="AI75" s="44">
        <f t="shared" si="0"/>
        <v>0</v>
      </c>
      <c r="AJ75" s="20">
        <f t="shared" si="5"/>
        <v>0</v>
      </c>
      <c r="AK75" s="75">
        <f t="shared" si="4"/>
        <v>0</v>
      </c>
    </row>
    <row r="76" spans="1:37" ht="12.75">
      <c r="A76" s="205"/>
      <c r="B76" s="10"/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67"/>
      <c r="W76" s="136"/>
      <c r="X76" s="136"/>
      <c r="Y76" s="136"/>
      <c r="Z76" s="137"/>
      <c r="AA76" s="136"/>
      <c r="AB76" s="146"/>
      <c r="AC76" s="136"/>
      <c r="AD76" s="146"/>
      <c r="AE76" s="146"/>
      <c r="AF76" s="146"/>
      <c r="AG76" s="140"/>
      <c r="AH76" s="142"/>
      <c r="AI76" s="44">
        <f t="shared" si="0"/>
        <v>0</v>
      </c>
      <c r="AJ76" s="20">
        <f t="shared" si="5"/>
        <v>0</v>
      </c>
      <c r="AK76" s="75">
        <f t="shared" si="4"/>
        <v>0</v>
      </c>
    </row>
    <row r="77" spans="1:37" ht="12.75">
      <c r="A77" s="205"/>
      <c r="B77" s="10"/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67"/>
      <c r="W77" s="136"/>
      <c r="X77" s="136"/>
      <c r="Y77" s="136"/>
      <c r="Z77" s="137"/>
      <c r="AA77" s="136"/>
      <c r="AB77" s="146"/>
      <c r="AC77" s="136"/>
      <c r="AD77" s="146"/>
      <c r="AE77" s="146"/>
      <c r="AF77" s="146"/>
      <c r="AG77" s="140"/>
      <c r="AH77" s="142"/>
      <c r="AI77" s="44">
        <f t="shared" si="0"/>
        <v>0</v>
      </c>
      <c r="AJ77" s="20">
        <f t="shared" si="5"/>
        <v>0</v>
      </c>
      <c r="AK77" s="75">
        <f t="shared" si="4"/>
        <v>0</v>
      </c>
    </row>
    <row r="78" spans="1:37" ht="12.75">
      <c r="A78" s="205"/>
      <c r="B78" s="10"/>
      <c r="C78" s="146"/>
      <c r="D78" s="146"/>
      <c r="E78" s="146"/>
      <c r="F78" s="146"/>
      <c r="G78" s="146"/>
      <c r="H78" s="146"/>
      <c r="I78" s="146"/>
      <c r="J78" s="146"/>
      <c r="K78" s="146"/>
      <c r="L78" s="146"/>
      <c r="M78" s="146"/>
      <c r="N78" s="146"/>
      <c r="O78" s="146"/>
      <c r="P78" s="146"/>
      <c r="Q78" s="146"/>
      <c r="R78" s="146"/>
      <c r="S78" s="146"/>
      <c r="T78" s="146"/>
      <c r="U78" s="146"/>
      <c r="V78" s="167"/>
      <c r="W78" s="136"/>
      <c r="X78" s="136"/>
      <c r="Y78" s="136"/>
      <c r="Z78" s="137"/>
      <c r="AA78" s="136"/>
      <c r="AB78" s="146"/>
      <c r="AC78" s="136"/>
      <c r="AD78" s="146"/>
      <c r="AE78" s="146"/>
      <c r="AF78" s="146"/>
      <c r="AG78" s="140"/>
      <c r="AH78" s="142"/>
      <c r="AI78" s="44">
        <f t="shared" si="0"/>
        <v>0</v>
      </c>
      <c r="AJ78" s="20">
        <f t="shared" si="5"/>
        <v>0</v>
      </c>
      <c r="AK78" s="75">
        <f t="shared" si="4"/>
        <v>0</v>
      </c>
    </row>
    <row r="79" spans="1:37" ht="12.75">
      <c r="A79" s="205"/>
      <c r="B79" s="10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67"/>
      <c r="W79" s="136"/>
      <c r="X79" s="136"/>
      <c r="Y79" s="136"/>
      <c r="Z79" s="137"/>
      <c r="AA79" s="136"/>
      <c r="AB79" s="146"/>
      <c r="AC79" s="136"/>
      <c r="AD79" s="146"/>
      <c r="AE79" s="146"/>
      <c r="AF79" s="146"/>
      <c r="AG79" s="140"/>
      <c r="AH79" s="142"/>
      <c r="AI79" s="44">
        <f t="shared" si="0"/>
        <v>0</v>
      </c>
      <c r="AJ79" s="20">
        <f t="shared" si="5"/>
        <v>0</v>
      </c>
      <c r="AK79" s="75">
        <f t="shared" si="4"/>
        <v>0</v>
      </c>
    </row>
    <row r="80" spans="1:37" ht="12.75">
      <c r="A80" s="205"/>
      <c r="B80" s="10"/>
      <c r="C80" s="146"/>
      <c r="D80" s="146"/>
      <c r="E80" s="146"/>
      <c r="F80" s="146"/>
      <c r="G80" s="146"/>
      <c r="H80" s="146"/>
      <c r="I80" s="146"/>
      <c r="J80" s="146"/>
      <c r="K80" s="146"/>
      <c r="L80" s="146"/>
      <c r="M80" s="146"/>
      <c r="N80" s="146"/>
      <c r="O80" s="146"/>
      <c r="P80" s="146"/>
      <c r="Q80" s="146"/>
      <c r="R80" s="146"/>
      <c r="S80" s="146"/>
      <c r="T80" s="146"/>
      <c r="U80" s="146"/>
      <c r="V80" s="167"/>
      <c r="W80" s="136"/>
      <c r="X80" s="136"/>
      <c r="Y80" s="136"/>
      <c r="Z80" s="137"/>
      <c r="AA80" s="136"/>
      <c r="AB80" s="146"/>
      <c r="AC80" s="136"/>
      <c r="AD80" s="146"/>
      <c r="AE80" s="146"/>
      <c r="AF80" s="146"/>
      <c r="AG80" s="140"/>
      <c r="AH80" s="142"/>
      <c r="AI80" s="44">
        <f t="shared" si="0"/>
        <v>0</v>
      </c>
      <c r="AJ80" s="20">
        <f t="shared" si="5"/>
        <v>0</v>
      </c>
      <c r="AK80" s="75">
        <f t="shared" si="4"/>
        <v>0</v>
      </c>
    </row>
    <row r="81" spans="1:37" ht="12.75">
      <c r="A81" s="205"/>
      <c r="B81" s="10"/>
      <c r="C81" s="146"/>
      <c r="D81" s="146"/>
      <c r="E81" s="146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67"/>
      <c r="W81" s="136"/>
      <c r="X81" s="136"/>
      <c r="Y81" s="136"/>
      <c r="Z81" s="137"/>
      <c r="AA81" s="136"/>
      <c r="AB81" s="146"/>
      <c r="AC81" s="136"/>
      <c r="AD81" s="146"/>
      <c r="AE81" s="146"/>
      <c r="AF81" s="146"/>
      <c r="AG81" s="140"/>
      <c r="AH81" s="142"/>
      <c r="AI81" s="44">
        <f t="shared" si="0"/>
        <v>0</v>
      </c>
      <c r="AJ81" s="20">
        <f t="shared" si="5"/>
        <v>0</v>
      </c>
      <c r="AK81" s="75">
        <f t="shared" si="4"/>
        <v>0</v>
      </c>
    </row>
    <row r="82" spans="1:37" ht="12.75">
      <c r="A82" s="205"/>
      <c r="B82" s="10"/>
      <c r="C82" s="146"/>
      <c r="D82" s="146"/>
      <c r="E82" s="146"/>
      <c r="F82" s="146"/>
      <c r="G82" s="146"/>
      <c r="H82" s="146"/>
      <c r="I82" s="146"/>
      <c r="J82" s="146"/>
      <c r="K82" s="146"/>
      <c r="L82" s="146"/>
      <c r="M82" s="146"/>
      <c r="N82" s="146"/>
      <c r="O82" s="146"/>
      <c r="P82" s="146"/>
      <c r="Q82" s="146"/>
      <c r="R82" s="146"/>
      <c r="S82" s="146"/>
      <c r="T82" s="146"/>
      <c r="U82" s="146"/>
      <c r="V82" s="167"/>
      <c r="W82" s="136"/>
      <c r="X82" s="136"/>
      <c r="Y82" s="136"/>
      <c r="Z82" s="137"/>
      <c r="AA82" s="136"/>
      <c r="AB82" s="146"/>
      <c r="AC82" s="136"/>
      <c r="AD82" s="146"/>
      <c r="AE82" s="146"/>
      <c r="AF82" s="146"/>
      <c r="AG82" s="140"/>
      <c r="AH82" s="142"/>
      <c r="AI82" s="44">
        <f aca="true" t="shared" si="6" ref="AI82:AI116">$C$15*C82+$D$15*D82+$E$15*E82+$F$15*F82+$G$15*G82+$H$15*H82+$I$15*I82+$J$15*J82+$K$15*K82+$L$15*L82+$M$15*M82+$N$15*N82+$O$15*O82+$P$15*P82+$Q$15*Q82+$R$15*R82+$S$15*S82+$T$15*T82+$U$15*U82+$V$15*V82+$W$15*W82+$X$15*X82+$Y$15*Y82+$Z$15*Z82+$AA$15*AA82+$AB$15*AB82+$AC$15*AC82+$AD$15*AD82+$AE$15*AE82+$AF$15*AF82+$AG$15*AG82+$AH$15*AH82</f>
        <v>0</v>
      </c>
      <c r="AJ82" s="20">
        <f t="shared" si="5"/>
        <v>0</v>
      </c>
      <c r="AK82" s="75">
        <f t="shared" si="4"/>
        <v>0</v>
      </c>
    </row>
    <row r="83" spans="1:37" ht="12.75">
      <c r="A83" s="205"/>
      <c r="B83" s="10"/>
      <c r="C83" s="146"/>
      <c r="D83" s="146"/>
      <c r="E83" s="146"/>
      <c r="F83" s="146"/>
      <c r="G83" s="146"/>
      <c r="H83" s="146"/>
      <c r="I83" s="146"/>
      <c r="J83" s="146"/>
      <c r="K83" s="146"/>
      <c r="L83" s="146"/>
      <c r="M83" s="146"/>
      <c r="N83" s="146"/>
      <c r="O83" s="146"/>
      <c r="P83" s="146"/>
      <c r="Q83" s="146"/>
      <c r="R83" s="146"/>
      <c r="S83" s="146"/>
      <c r="T83" s="146"/>
      <c r="U83" s="146"/>
      <c r="V83" s="167"/>
      <c r="W83" s="136"/>
      <c r="X83" s="136"/>
      <c r="Y83" s="136"/>
      <c r="Z83" s="137"/>
      <c r="AA83" s="136"/>
      <c r="AB83" s="146"/>
      <c r="AC83" s="136"/>
      <c r="AD83" s="146"/>
      <c r="AE83" s="146"/>
      <c r="AF83" s="146"/>
      <c r="AG83" s="140"/>
      <c r="AH83" s="142"/>
      <c r="AI83" s="44">
        <f t="shared" si="6"/>
        <v>0</v>
      </c>
      <c r="AJ83" s="20">
        <f t="shared" si="5"/>
        <v>0</v>
      </c>
      <c r="AK83" s="75">
        <f t="shared" si="4"/>
        <v>0</v>
      </c>
    </row>
    <row r="84" spans="1:37" ht="12.75">
      <c r="A84" s="205"/>
      <c r="B84" s="10"/>
      <c r="C84" s="146"/>
      <c r="D84" s="146"/>
      <c r="E84" s="146"/>
      <c r="F84" s="146"/>
      <c r="G84" s="146"/>
      <c r="H84" s="146"/>
      <c r="I84" s="146"/>
      <c r="J84" s="146"/>
      <c r="K84" s="146"/>
      <c r="L84" s="146"/>
      <c r="M84" s="146"/>
      <c r="N84" s="146"/>
      <c r="O84" s="146"/>
      <c r="P84" s="146"/>
      <c r="Q84" s="146"/>
      <c r="R84" s="146"/>
      <c r="S84" s="146"/>
      <c r="T84" s="146"/>
      <c r="U84" s="146"/>
      <c r="V84" s="167"/>
      <c r="W84" s="136"/>
      <c r="X84" s="136"/>
      <c r="Y84" s="136"/>
      <c r="Z84" s="137"/>
      <c r="AA84" s="136"/>
      <c r="AB84" s="146"/>
      <c r="AC84" s="136"/>
      <c r="AD84" s="146"/>
      <c r="AE84" s="146"/>
      <c r="AF84" s="146"/>
      <c r="AG84" s="140"/>
      <c r="AH84" s="142"/>
      <c r="AI84" s="44">
        <f t="shared" si="6"/>
        <v>0</v>
      </c>
      <c r="AJ84" s="20">
        <f t="shared" si="5"/>
        <v>0</v>
      </c>
      <c r="AK84" s="75">
        <f t="shared" si="4"/>
        <v>0</v>
      </c>
    </row>
    <row r="85" spans="1:37" ht="12.75">
      <c r="A85" s="205"/>
      <c r="B85" s="10"/>
      <c r="C85" s="146"/>
      <c r="D85" s="146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67"/>
      <c r="W85" s="136"/>
      <c r="X85" s="136"/>
      <c r="Y85" s="136"/>
      <c r="Z85" s="137"/>
      <c r="AA85" s="136"/>
      <c r="AB85" s="146"/>
      <c r="AC85" s="136"/>
      <c r="AD85" s="146"/>
      <c r="AE85" s="146"/>
      <c r="AF85" s="146"/>
      <c r="AG85" s="140"/>
      <c r="AH85" s="142"/>
      <c r="AI85" s="44">
        <f t="shared" si="6"/>
        <v>0</v>
      </c>
      <c r="AJ85" s="20">
        <f t="shared" si="5"/>
        <v>0</v>
      </c>
      <c r="AK85" s="75">
        <f t="shared" si="4"/>
        <v>0</v>
      </c>
    </row>
    <row r="86" spans="1:37" ht="12.75">
      <c r="A86" s="205"/>
      <c r="B86" s="10"/>
      <c r="C86" s="146"/>
      <c r="D86" s="146"/>
      <c r="E86" s="146"/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V86" s="167"/>
      <c r="W86" s="136"/>
      <c r="X86" s="136"/>
      <c r="Y86" s="136"/>
      <c r="Z86" s="137"/>
      <c r="AA86" s="136"/>
      <c r="AB86" s="146"/>
      <c r="AC86" s="136"/>
      <c r="AD86" s="146"/>
      <c r="AE86" s="146"/>
      <c r="AF86" s="146"/>
      <c r="AG86" s="140"/>
      <c r="AH86" s="142"/>
      <c r="AI86" s="44">
        <f t="shared" si="6"/>
        <v>0</v>
      </c>
      <c r="AJ86" s="20">
        <f t="shared" si="5"/>
        <v>0</v>
      </c>
      <c r="AK86" s="75">
        <f t="shared" si="4"/>
        <v>0</v>
      </c>
    </row>
    <row r="87" spans="1:37" ht="12.75">
      <c r="A87" s="205"/>
      <c r="B87" s="10"/>
      <c r="C87" s="146"/>
      <c r="D87" s="146"/>
      <c r="E87" s="146"/>
      <c r="F87" s="146"/>
      <c r="G87" s="146"/>
      <c r="H87" s="146"/>
      <c r="I87" s="146"/>
      <c r="J87" s="146"/>
      <c r="K87" s="146"/>
      <c r="L87" s="146"/>
      <c r="M87" s="146"/>
      <c r="N87" s="146"/>
      <c r="O87" s="146"/>
      <c r="P87" s="146"/>
      <c r="Q87" s="146"/>
      <c r="R87" s="146"/>
      <c r="S87" s="146"/>
      <c r="T87" s="146"/>
      <c r="U87" s="146"/>
      <c r="V87" s="167"/>
      <c r="W87" s="136"/>
      <c r="X87" s="136"/>
      <c r="Y87" s="136"/>
      <c r="Z87" s="137"/>
      <c r="AA87" s="136"/>
      <c r="AB87" s="146"/>
      <c r="AC87" s="136"/>
      <c r="AD87" s="146"/>
      <c r="AE87" s="146"/>
      <c r="AF87" s="146"/>
      <c r="AG87" s="140"/>
      <c r="AH87" s="142"/>
      <c r="AI87" s="44">
        <f t="shared" si="6"/>
        <v>0</v>
      </c>
      <c r="AJ87" s="20">
        <f t="shared" si="5"/>
        <v>0</v>
      </c>
      <c r="AK87" s="75">
        <f t="shared" si="4"/>
        <v>0</v>
      </c>
    </row>
    <row r="88" spans="1:37" ht="12.75">
      <c r="A88" s="205"/>
      <c r="B88" s="10"/>
      <c r="C88" s="146"/>
      <c r="D88" s="146"/>
      <c r="E88" s="146"/>
      <c r="F88" s="146"/>
      <c r="G88" s="146"/>
      <c r="H88" s="146"/>
      <c r="I88" s="146"/>
      <c r="J88" s="146"/>
      <c r="K88" s="146"/>
      <c r="L88" s="146"/>
      <c r="M88" s="146"/>
      <c r="N88" s="146"/>
      <c r="O88" s="146"/>
      <c r="P88" s="146"/>
      <c r="Q88" s="146"/>
      <c r="R88" s="146"/>
      <c r="S88" s="146"/>
      <c r="T88" s="146"/>
      <c r="U88" s="146"/>
      <c r="V88" s="167"/>
      <c r="W88" s="136"/>
      <c r="X88" s="136"/>
      <c r="Y88" s="136"/>
      <c r="Z88" s="137"/>
      <c r="AA88" s="136"/>
      <c r="AB88" s="146"/>
      <c r="AC88" s="136"/>
      <c r="AD88" s="146"/>
      <c r="AE88" s="146"/>
      <c r="AF88" s="146"/>
      <c r="AG88" s="140"/>
      <c r="AH88" s="142"/>
      <c r="AI88" s="44">
        <f t="shared" si="6"/>
        <v>0</v>
      </c>
      <c r="AJ88" s="20">
        <f t="shared" si="5"/>
        <v>0</v>
      </c>
      <c r="AK88" s="75">
        <f t="shared" si="4"/>
        <v>0</v>
      </c>
    </row>
    <row r="89" spans="1:37" ht="12.75">
      <c r="A89" s="205"/>
      <c r="B89" s="10"/>
      <c r="C89" s="146"/>
      <c r="D89" s="146"/>
      <c r="E89" s="146"/>
      <c r="F89" s="146"/>
      <c r="G89" s="146"/>
      <c r="H89" s="146"/>
      <c r="I89" s="146"/>
      <c r="J89" s="146"/>
      <c r="K89" s="146"/>
      <c r="L89" s="146"/>
      <c r="M89" s="146"/>
      <c r="N89" s="146"/>
      <c r="O89" s="146"/>
      <c r="P89" s="146"/>
      <c r="Q89" s="146"/>
      <c r="R89" s="146"/>
      <c r="S89" s="146"/>
      <c r="T89" s="146"/>
      <c r="U89" s="146"/>
      <c r="V89" s="167"/>
      <c r="W89" s="136"/>
      <c r="X89" s="136"/>
      <c r="Y89" s="136"/>
      <c r="Z89" s="137"/>
      <c r="AA89" s="136"/>
      <c r="AB89" s="146"/>
      <c r="AC89" s="136"/>
      <c r="AD89" s="146"/>
      <c r="AE89" s="146"/>
      <c r="AF89" s="146"/>
      <c r="AG89" s="140"/>
      <c r="AH89" s="142"/>
      <c r="AI89" s="44">
        <f t="shared" si="6"/>
        <v>0</v>
      </c>
      <c r="AJ89" s="20">
        <f t="shared" si="5"/>
        <v>0</v>
      </c>
      <c r="AK89" s="75">
        <f t="shared" si="4"/>
        <v>0</v>
      </c>
    </row>
    <row r="90" spans="1:37" ht="12.75">
      <c r="A90" s="205"/>
      <c r="B90" s="10"/>
      <c r="C90" s="146"/>
      <c r="D90" s="146"/>
      <c r="E90" s="146"/>
      <c r="F90" s="146"/>
      <c r="G90" s="146"/>
      <c r="H90" s="146"/>
      <c r="I90" s="146"/>
      <c r="J90" s="146"/>
      <c r="K90" s="146"/>
      <c r="L90" s="146"/>
      <c r="M90" s="146"/>
      <c r="N90" s="146"/>
      <c r="O90" s="146"/>
      <c r="P90" s="146"/>
      <c r="Q90" s="146"/>
      <c r="R90" s="146"/>
      <c r="S90" s="146"/>
      <c r="T90" s="146"/>
      <c r="U90" s="146"/>
      <c r="V90" s="167"/>
      <c r="W90" s="136"/>
      <c r="X90" s="136"/>
      <c r="Y90" s="136"/>
      <c r="Z90" s="137"/>
      <c r="AA90" s="136"/>
      <c r="AB90" s="146"/>
      <c r="AC90" s="136"/>
      <c r="AD90" s="146"/>
      <c r="AE90" s="146"/>
      <c r="AF90" s="146"/>
      <c r="AG90" s="140"/>
      <c r="AH90" s="142"/>
      <c r="AI90" s="44">
        <f t="shared" si="6"/>
        <v>0</v>
      </c>
      <c r="AJ90" s="20">
        <f t="shared" si="5"/>
        <v>0</v>
      </c>
      <c r="AK90" s="75">
        <f t="shared" si="4"/>
        <v>0</v>
      </c>
    </row>
    <row r="91" spans="1:37" ht="12.75">
      <c r="A91" s="205"/>
      <c r="B91" s="10"/>
      <c r="C91" s="146"/>
      <c r="D91" s="146"/>
      <c r="E91" s="146"/>
      <c r="F91" s="146"/>
      <c r="G91" s="146"/>
      <c r="H91" s="146"/>
      <c r="I91" s="146"/>
      <c r="J91" s="146"/>
      <c r="K91" s="146"/>
      <c r="L91" s="146"/>
      <c r="M91" s="146"/>
      <c r="N91" s="146"/>
      <c r="O91" s="146"/>
      <c r="P91" s="146"/>
      <c r="Q91" s="146"/>
      <c r="R91" s="146"/>
      <c r="S91" s="146"/>
      <c r="T91" s="146"/>
      <c r="U91" s="146"/>
      <c r="V91" s="167"/>
      <c r="W91" s="136"/>
      <c r="X91" s="136"/>
      <c r="Y91" s="136"/>
      <c r="Z91" s="137"/>
      <c r="AA91" s="136"/>
      <c r="AB91" s="146"/>
      <c r="AC91" s="136"/>
      <c r="AD91" s="146"/>
      <c r="AE91" s="146"/>
      <c r="AF91" s="146"/>
      <c r="AG91" s="140"/>
      <c r="AH91" s="142"/>
      <c r="AI91" s="44">
        <f t="shared" si="6"/>
        <v>0</v>
      </c>
      <c r="AJ91" s="20">
        <f t="shared" si="5"/>
        <v>0</v>
      </c>
      <c r="AK91" s="75">
        <f t="shared" si="4"/>
        <v>0</v>
      </c>
    </row>
    <row r="92" spans="1:37" ht="12.75">
      <c r="A92" s="205"/>
      <c r="B92" s="10"/>
      <c r="C92" s="146"/>
      <c r="D92" s="146"/>
      <c r="E92" s="146"/>
      <c r="F92" s="146"/>
      <c r="G92" s="146"/>
      <c r="H92" s="146"/>
      <c r="I92" s="146"/>
      <c r="J92" s="146"/>
      <c r="K92" s="146"/>
      <c r="L92" s="146"/>
      <c r="M92" s="146"/>
      <c r="N92" s="146"/>
      <c r="O92" s="146"/>
      <c r="P92" s="146"/>
      <c r="Q92" s="146"/>
      <c r="R92" s="146"/>
      <c r="S92" s="146"/>
      <c r="T92" s="146"/>
      <c r="U92" s="146"/>
      <c r="V92" s="167"/>
      <c r="W92" s="136"/>
      <c r="X92" s="136"/>
      <c r="Y92" s="136"/>
      <c r="Z92" s="137"/>
      <c r="AA92" s="136"/>
      <c r="AB92" s="146"/>
      <c r="AC92" s="136"/>
      <c r="AD92" s="146"/>
      <c r="AE92" s="146"/>
      <c r="AF92" s="146"/>
      <c r="AG92" s="140"/>
      <c r="AH92" s="142"/>
      <c r="AI92" s="44">
        <f t="shared" si="6"/>
        <v>0</v>
      </c>
      <c r="AJ92" s="20">
        <f t="shared" si="5"/>
        <v>0</v>
      </c>
      <c r="AK92" s="75">
        <f t="shared" si="4"/>
        <v>0</v>
      </c>
    </row>
    <row r="93" spans="1:37" ht="12.75">
      <c r="A93" s="205"/>
      <c r="B93" s="10"/>
      <c r="C93" s="146"/>
      <c r="D93" s="146"/>
      <c r="E93" s="146"/>
      <c r="F93" s="146"/>
      <c r="G93" s="146"/>
      <c r="H93" s="146"/>
      <c r="I93" s="146"/>
      <c r="J93" s="146"/>
      <c r="K93" s="146"/>
      <c r="L93" s="146"/>
      <c r="M93" s="146"/>
      <c r="N93" s="146"/>
      <c r="O93" s="146"/>
      <c r="P93" s="146"/>
      <c r="Q93" s="146"/>
      <c r="R93" s="146"/>
      <c r="S93" s="146"/>
      <c r="T93" s="146"/>
      <c r="U93" s="146"/>
      <c r="V93" s="167"/>
      <c r="W93" s="136"/>
      <c r="X93" s="136"/>
      <c r="Y93" s="136"/>
      <c r="Z93" s="137"/>
      <c r="AA93" s="136"/>
      <c r="AB93" s="146"/>
      <c r="AC93" s="136"/>
      <c r="AD93" s="146"/>
      <c r="AE93" s="146"/>
      <c r="AF93" s="146"/>
      <c r="AG93" s="140"/>
      <c r="AH93" s="142"/>
      <c r="AI93" s="44">
        <f t="shared" si="6"/>
        <v>0</v>
      </c>
      <c r="AJ93" s="20">
        <f t="shared" si="5"/>
        <v>0</v>
      </c>
      <c r="AK93" s="75">
        <f t="shared" si="4"/>
        <v>0</v>
      </c>
    </row>
    <row r="94" spans="1:37" ht="12.75">
      <c r="A94" s="205"/>
      <c r="B94" s="10"/>
      <c r="C94" s="146"/>
      <c r="D94" s="146"/>
      <c r="E94" s="146"/>
      <c r="F94" s="146"/>
      <c r="G94" s="146"/>
      <c r="H94" s="146"/>
      <c r="I94" s="146"/>
      <c r="J94" s="146"/>
      <c r="K94" s="146"/>
      <c r="L94" s="146"/>
      <c r="M94" s="146"/>
      <c r="N94" s="146"/>
      <c r="O94" s="146"/>
      <c r="P94" s="146"/>
      <c r="Q94" s="146"/>
      <c r="R94" s="146"/>
      <c r="S94" s="146"/>
      <c r="T94" s="146"/>
      <c r="U94" s="146"/>
      <c r="V94" s="167"/>
      <c r="W94" s="136"/>
      <c r="X94" s="136"/>
      <c r="Y94" s="136"/>
      <c r="Z94" s="137"/>
      <c r="AA94" s="136"/>
      <c r="AB94" s="146"/>
      <c r="AC94" s="136"/>
      <c r="AD94" s="146"/>
      <c r="AE94" s="146"/>
      <c r="AF94" s="146"/>
      <c r="AG94" s="140"/>
      <c r="AH94" s="142"/>
      <c r="AI94" s="44">
        <f t="shared" si="6"/>
        <v>0</v>
      </c>
      <c r="AJ94" s="20">
        <f t="shared" si="5"/>
        <v>0</v>
      </c>
      <c r="AK94" s="75">
        <f t="shared" si="4"/>
        <v>0</v>
      </c>
    </row>
    <row r="95" spans="1:37" ht="12.75">
      <c r="A95" s="205"/>
      <c r="B95" s="10"/>
      <c r="C95" s="146"/>
      <c r="D95" s="146"/>
      <c r="E95" s="146"/>
      <c r="F95" s="146"/>
      <c r="G95" s="146"/>
      <c r="H95" s="146"/>
      <c r="I95" s="146"/>
      <c r="J95" s="146"/>
      <c r="K95" s="146"/>
      <c r="L95" s="146"/>
      <c r="M95" s="146"/>
      <c r="N95" s="146"/>
      <c r="O95" s="146"/>
      <c r="P95" s="146"/>
      <c r="Q95" s="146"/>
      <c r="R95" s="146"/>
      <c r="S95" s="146"/>
      <c r="T95" s="146"/>
      <c r="U95" s="146"/>
      <c r="V95" s="167"/>
      <c r="W95" s="136"/>
      <c r="X95" s="136"/>
      <c r="Y95" s="136"/>
      <c r="Z95" s="137"/>
      <c r="AA95" s="136"/>
      <c r="AB95" s="146"/>
      <c r="AC95" s="146"/>
      <c r="AD95" s="146"/>
      <c r="AE95" s="146"/>
      <c r="AF95" s="146"/>
      <c r="AG95" s="140"/>
      <c r="AH95" s="142"/>
      <c r="AI95" s="44">
        <f t="shared" si="6"/>
        <v>0</v>
      </c>
      <c r="AJ95" s="20">
        <f t="shared" si="3"/>
        <v>0</v>
      </c>
      <c r="AK95" s="75">
        <f t="shared" si="4"/>
        <v>0</v>
      </c>
    </row>
    <row r="96" spans="1:37" ht="12.75">
      <c r="A96" s="205"/>
      <c r="B96" s="10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67"/>
      <c r="W96" s="136"/>
      <c r="X96" s="136"/>
      <c r="Y96" s="136"/>
      <c r="Z96" s="137"/>
      <c r="AA96" s="136"/>
      <c r="AB96" s="146"/>
      <c r="AC96" s="146"/>
      <c r="AD96" s="146"/>
      <c r="AE96" s="146"/>
      <c r="AF96" s="146"/>
      <c r="AG96" s="146"/>
      <c r="AH96" s="142"/>
      <c r="AI96" s="44">
        <f t="shared" si="6"/>
        <v>0</v>
      </c>
      <c r="AJ96" s="20">
        <f t="shared" si="3"/>
        <v>0</v>
      </c>
      <c r="AK96" s="75">
        <f t="shared" si="4"/>
        <v>0</v>
      </c>
    </row>
    <row r="97" spans="1:37" ht="12.75">
      <c r="A97" s="205"/>
      <c r="B97" s="10"/>
      <c r="C97" s="146"/>
      <c r="D97" s="146"/>
      <c r="E97" s="146"/>
      <c r="F97" s="146"/>
      <c r="G97" s="146"/>
      <c r="H97" s="146"/>
      <c r="I97" s="146"/>
      <c r="J97" s="146"/>
      <c r="K97" s="146"/>
      <c r="L97" s="146"/>
      <c r="M97" s="146"/>
      <c r="N97" s="146"/>
      <c r="O97" s="146"/>
      <c r="P97" s="146"/>
      <c r="Q97" s="146"/>
      <c r="R97" s="146"/>
      <c r="S97" s="146"/>
      <c r="T97" s="146"/>
      <c r="U97" s="146"/>
      <c r="V97" s="167"/>
      <c r="W97" s="136"/>
      <c r="X97" s="136"/>
      <c r="Y97" s="136"/>
      <c r="Z97" s="137"/>
      <c r="AA97" s="136"/>
      <c r="AB97" s="146"/>
      <c r="AC97" s="146"/>
      <c r="AD97" s="146"/>
      <c r="AE97" s="146"/>
      <c r="AF97" s="146"/>
      <c r="AG97" s="146"/>
      <c r="AH97" s="146"/>
      <c r="AI97" s="44">
        <f t="shared" si="6"/>
        <v>0</v>
      </c>
      <c r="AJ97" s="20">
        <f t="shared" si="3"/>
        <v>0</v>
      </c>
      <c r="AK97" s="75">
        <f t="shared" si="4"/>
        <v>0</v>
      </c>
    </row>
    <row r="98" spans="1:37" ht="12.75">
      <c r="A98" s="205"/>
      <c r="B98" s="10"/>
      <c r="C98" s="146"/>
      <c r="D98" s="146"/>
      <c r="E98" s="146"/>
      <c r="F98" s="146"/>
      <c r="G98" s="146"/>
      <c r="H98" s="146"/>
      <c r="I98" s="146"/>
      <c r="J98" s="146"/>
      <c r="K98" s="146"/>
      <c r="L98" s="146"/>
      <c r="M98" s="146"/>
      <c r="N98" s="146"/>
      <c r="O98" s="146"/>
      <c r="P98" s="146"/>
      <c r="Q98" s="146"/>
      <c r="R98" s="146"/>
      <c r="S98" s="146"/>
      <c r="T98" s="146"/>
      <c r="U98" s="146"/>
      <c r="V98" s="167"/>
      <c r="W98" s="136"/>
      <c r="X98" s="136"/>
      <c r="Y98" s="136"/>
      <c r="Z98" s="137"/>
      <c r="AA98" s="136"/>
      <c r="AB98" s="146"/>
      <c r="AC98" s="146"/>
      <c r="AD98" s="146"/>
      <c r="AE98" s="146"/>
      <c r="AF98" s="146"/>
      <c r="AG98" s="146"/>
      <c r="AH98" s="146"/>
      <c r="AI98" s="44">
        <f t="shared" si="6"/>
        <v>0</v>
      </c>
      <c r="AJ98" s="20">
        <f t="shared" si="3"/>
        <v>0</v>
      </c>
      <c r="AK98" s="75">
        <f t="shared" si="4"/>
        <v>0</v>
      </c>
    </row>
    <row r="99" spans="1:37" ht="12.75">
      <c r="A99" s="205"/>
      <c r="B99" s="10"/>
      <c r="C99" s="146"/>
      <c r="D99" s="146"/>
      <c r="E99" s="146"/>
      <c r="F99" s="146"/>
      <c r="G99" s="146"/>
      <c r="H99" s="146"/>
      <c r="I99" s="146"/>
      <c r="J99" s="146"/>
      <c r="K99" s="146"/>
      <c r="L99" s="146"/>
      <c r="M99" s="146"/>
      <c r="N99" s="146"/>
      <c r="O99" s="146"/>
      <c r="P99" s="146"/>
      <c r="Q99" s="146"/>
      <c r="R99" s="146"/>
      <c r="S99" s="146"/>
      <c r="T99" s="146"/>
      <c r="U99" s="146"/>
      <c r="V99" s="167"/>
      <c r="W99" s="136"/>
      <c r="X99" s="136"/>
      <c r="Y99" s="136"/>
      <c r="Z99" s="137"/>
      <c r="AA99" s="136"/>
      <c r="AB99" s="146"/>
      <c r="AC99" s="146"/>
      <c r="AD99" s="146"/>
      <c r="AE99" s="146"/>
      <c r="AF99" s="146"/>
      <c r="AG99" s="146"/>
      <c r="AH99" s="146"/>
      <c r="AI99" s="44">
        <f t="shared" si="6"/>
        <v>0</v>
      </c>
      <c r="AJ99" s="20">
        <f t="shared" si="3"/>
        <v>0</v>
      </c>
      <c r="AK99" s="75">
        <f t="shared" si="4"/>
        <v>0</v>
      </c>
    </row>
    <row r="100" spans="1:37" ht="12.75">
      <c r="A100" s="205"/>
      <c r="B100" s="10"/>
      <c r="C100" s="146"/>
      <c r="D100" s="146"/>
      <c r="E100" s="146"/>
      <c r="F100" s="146"/>
      <c r="G100" s="146"/>
      <c r="H100" s="146"/>
      <c r="I100" s="146"/>
      <c r="J100" s="146"/>
      <c r="K100" s="146"/>
      <c r="L100" s="146"/>
      <c r="M100" s="146"/>
      <c r="N100" s="146"/>
      <c r="O100" s="146"/>
      <c r="P100" s="146"/>
      <c r="Q100" s="146"/>
      <c r="R100" s="146"/>
      <c r="S100" s="146"/>
      <c r="T100" s="146"/>
      <c r="U100" s="146"/>
      <c r="V100" s="167"/>
      <c r="W100" s="136"/>
      <c r="X100" s="136"/>
      <c r="Y100" s="136"/>
      <c r="Z100" s="137"/>
      <c r="AA100" s="136"/>
      <c r="AB100" s="146"/>
      <c r="AC100" s="146"/>
      <c r="AD100" s="146"/>
      <c r="AE100" s="146"/>
      <c r="AF100" s="146"/>
      <c r="AG100" s="146"/>
      <c r="AH100" s="146"/>
      <c r="AI100" s="44">
        <f t="shared" si="6"/>
        <v>0</v>
      </c>
      <c r="AJ100" s="20">
        <f t="shared" si="3"/>
        <v>0</v>
      </c>
      <c r="AK100" s="75">
        <f aca="true" t="shared" si="7" ref="AK100:AK116">C100*($C$15-$C$122)+D100*($D$15-$D$122)+E100*($E$15-$E$122)+F100*($F$15-$F$122)+G100*($G$15-$G$122)+H100*($H$15-$H$122)+I100*($I$15-$I$122)+J100*($J$15-$J$122)+K100*($K$15-$K$122)+L100*($L$15-$L$122)+M100*($M$15-$M$122)+N100*($N$15-$N$122)+O100*($O$15-$O$122)+P100*($P$15-$P$122)+Q100*($Q$15-$Q$122)+R100*($R$15-$R$122)+S100*($S$15-$S$122)+T100*($T$15-$T$122)+U100*($U$15-$U$122)+V100*($V$15-$V$122)++W100*($W$15-$W$122)+X100*($X$15-$X$122)+Y100*($Y$15-$Y$122)+Z100*($Z$15-$Z$122)+AA100*($AA$15+$AA$122)+AC100*($AC$15-$AC$122)+AD100*($AD$15-$AD$122)+AE100*($AE$15-$AE$122)+AF100*($AF$15-$AF$122)+AG100*($AG$15-$AG$122)+AH100*($AH$15-$AH$122)+AB100*($AB$15-$AB$122)</f>
        <v>0</v>
      </c>
    </row>
    <row r="101" spans="1:37" ht="12.75">
      <c r="A101" s="205"/>
      <c r="B101" s="10"/>
      <c r="C101" s="146"/>
      <c r="D101" s="146"/>
      <c r="E101" s="146"/>
      <c r="F101" s="146"/>
      <c r="G101" s="146"/>
      <c r="H101" s="146"/>
      <c r="I101" s="146"/>
      <c r="J101" s="146"/>
      <c r="K101" s="146"/>
      <c r="L101" s="146"/>
      <c r="M101" s="146"/>
      <c r="N101" s="146"/>
      <c r="O101" s="146"/>
      <c r="P101" s="146"/>
      <c r="Q101" s="146"/>
      <c r="R101" s="146"/>
      <c r="S101" s="146"/>
      <c r="T101" s="146"/>
      <c r="U101" s="146"/>
      <c r="V101" s="167"/>
      <c r="W101" s="136"/>
      <c r="X101" s="136"/>
      <c r="Y101" s="136"/>
      <c r="Z101" s="137"/>
      <c r="AA101" s="136"/>
      <c r="AB101" s="146"/>
      <c r="AC101" s="146"/>
      <c r="AD101" s="146"/>
      <c r="AE101" s="146"/>
      <c r="AF101" s="146"/>
      <c r="AG101" s="146"/>
      <c r="AH101" s="146"/>
      <c r="AI101" s="44">
        <f t="shared" si="6"/>
        <v>0</v>
      </c>
      <c r="AJ101" s="20">
        <f t="shared" si="3"/>
        <v>0</v>
      </c>
      <c r="AK101" s="75">
        <f t="shared" si="7"/>
        <v>0</v>
      </c>
    </row>
    <row r="102" spans="1:37" ht="12.75">
      <c r="A102" s="205"/>
      <c r="B102" s="10"/>
      <c r="C102" s="146"/>
      <c r="D102" s="146"/>
      <c r="E102" s="146"/>
      <c r="F102" s="146"/>
      <c r="G102" s="146"/>
      <c r="H102" s="146"/>
      <c r="I102" s="146"/>
      <c r="J102" s="146"/>
      <c r="K102" s="146"/>
      <c r="L102" s="146"/>
      <c r="M102" s="146"/>
      <c r="N102" s="146"/>
      <c r="O102" s="146"/>
      <c r="P102" s="146"/>
      <c r="Q102" s="146"/>
      <c r="R102" s="146"/>
      <c r="S102" s="146"/>
      <c r="T102" s="146"/>
      <c r="U102" s="146"/>
      <c r="V102" s="167"/>
      <c r="W102" s="136"/>
      <c r="X102" s="136"/>
      <c r="Y102" s="136"/>
      <c r="Z102" s="137"/>
      <c r="AA102" s="136"/>
      <c r="AB102" s="146"/>
      <c r="AC102" s="146"/>
      <c r="AD102" s="146"/>
      <c r="AE102" s="146"/>
      <c r="AF102" s="146"/>
      <c r="AG102" s="146"/>
      <c r="AH102" s="146"/>
      <c r="AI102" s="44">
        <f t="shared" si="6"/>
        <v>0</v>
      </c>
      <c r="AJ102" s="20">
        <f t="shared" si="3"/>
        <v>0</v>
      </c>
      <c r="AK102" s="75">
        <f t="shared" si="7"/>
        <v>0</v>
      </c>
    </row>
    <row r="103" spans="1:37" ht="12.75">
      <c r="A103" s="205"/>
      <c r="B103" s="10"/>
      <c r="C103" s="146"/>
      <c r="D103" s="146"/>
      <c r="E103" s="146"/>
      <c r="F103" s="146"/>
      <c r="G103" s="146"/>
      <c r="H103" s="146"/>
      <c r="I103" s="146"/>
      <c r="J103" s="146"/>
      <c r="K103" s="146"/>
      <c r="L103" s="146"/>
      <c r="M103" s="146"/>
      <c r="N103" s="146"/>
      <c r="O103" s="146"/>
      <c r="P103" s="147"/>
      <c r="Q103" s="147"/>
      <c r="R103" s="146"/>
      <c r="S103" s="147"/>
      <c r="T103" s="147"/>
      <c r="U103" s="147"/>
      <c r="V103" s="167"/>
      <c r="W103" s="136"/>
      <c r="X103" s="136"/>
      <c r="Y103" s="136"/>
      <c r="Z103" s="137"/>
      <c r="AA103" s="136"/>
      <c r="AB103" s="146"/>
      <c r="AC103" s="146"/>
      <c r="AD103" s="146"/>
      <c r="AE103" s="146"/>
      <c r="AF103" s="146"/>
      <c r="AG103" s="146"/>
      <c r="AH103" s="146"/>
      <c r="AI103" s="44">
        <f t="shared" si="6"/>
        <v>0</v>
      </c>
      <c r="AJ103" s="20">
        <f t="shared" si="3"/>
        <v>0</v>
      </c>
      <c r="AK103" s="75">
        <f t="shared" si="7"/>
        <v>0</v>
      </c>
    </row>
    <row r="104" spans="1:37" ht="12.75">
      <c r="A104" s="205"/>
      <c r="B104" s="10"/>
      <c r="C104" s="146"/>
      <c r="D104" s="146"/>
      <c r="E104" s="146"/>
      <c r="F104" s="146"/>
      <c r="G104" s="146"/>
      <c r="H104" s="146"/>
      <c r="I104" s="146"/>
      <c r="J104" s="146"/>
      <c r="K104" s="146"/>
      <c r="L104" s="146"/>
      <c r="M104" s="146"/>
      <c r="N104" s="146"/>
      <c r="O104" s="146"/>
      <c r="P104" s="146"/>
      <c r="Q104" s="146"/>
      <c r="R104" s="146"/>
      <c r="S104" s="146"/>
      <c r="T104" s="146"/>
      <c r="U104" s="146"/>
      <c r="V104" s="167"/>
      <c r="W104" s="136"/>
      <c r="X104" s="136"/>
      <c r="Y104" s="136"/>
      <c r="Z104" s="137"/>
      <c r="AA104" s="136"/>
      <c r="AB104" s="146"/>
      <c r="AC104" s="146"/>
      <c r="AD104" s="146"/>
      <c r="AE104" s="146"/>
      <c r="AF104" s="146"/>
      <c r="AG104" s="146"/>
      <c r="AH104" s="146"/>
      <c r="AI104" s="44">
        <f t="shared" si="6"/>
        <v>0</v>
      </c>
      <c r="AJ104" s="20">
        <f t="shared" si="3"/>
        <v>0</v>
      </c>
      <c r="AK104" s="75">
        <f t="shared" si="7"/>
        <v>0</v>
      </c>
    </row>
    <row r="105" spans="1:37" ht="12.75">
      <c r="A105" s="205"/>
      <c r="B105" s="10"/>
      <c r="C105" s="146"/>
      <c r="D105" s="146"/>
      <c r="E105" s="146"/>
      <c r="F105" s="146"/>
      <c r="G105" s="146"/>
      <c r="H105" s="146"/>
      <c r="I105" s="146"/>
      <c r="J105" s="146"/>
      <c r="K105" s="146"/>
      <c r="L105" s="146"/>
      <c r="M105" s="146"/>
      <c r="N105" s="146"/>
      <c r="O105" s="146"/>
      <c r="P105" s="146"/>
      <c r="Q105" s="146"/>
      <c r="R105" s="147"/>
      <c r="S105" s="146"/>
      <c r="T105" s="146"/>
      <c r="U105" s="146"/>
      <c r="V105" s="167"/>
      <c r="W105" s="136"/>
      <c r="X105" s="136"/>
      <c r="Y105" s="136"/>
      <c r="Z105" s="137"/>
      <c r="AA105" s="136"/>
      <c r="AB105" s="146"/>
      <c r="AC105" s="146"/>
      <c r="AD105" s="146"/>
      <c r="AE105" s="146"/>
      <c r="AF105" s="146"/>
      <c r="AG105" s="146"/>
      <c r="AH105" s="146"/>
      <c r="AI105" s="44">
        <f t="shared" si="6"/>
        <v>0</v>
      </c>
      <c r="AJ105" s="20">
        <f t="shared" si="3"/>
        <v>0</v>
      </c>
      <c r="AK105" s="75">
        <f t="shared" si="7"/>
        <v>0</v>
      </c>
    </row>
    <row r="106" spans="1:37" ht="12.75">
      <c r="A106" s="205"/>
      <c r="B106" s="10"/>
      <c r="C106" s="146"/>
      <c r="D106" s="146"/>
      <c r="E106" s="146"/>
      <c r="F106" s="146"/>
      <c r="G106" s="146"/>
      <c r="H106" s="146"/>
      <c r="I106" s="146"/>
      <c r="J106" s="146"/>
      <c r="K106" s="146"/>
      <c r="L106" s="146"/>
      <c r="M106" s="146"/>
      <c r="N106" s="146"/>
      <c r="O106" s="146"/>
      <c r="P106" s="146"/>
      <c r="Q106" s="146"/>
      <c r="R106" s="146"/>
      <c r="S106" s="146"/>
      <c r="T106" s="146"/>
      <c r="U106" s="146"/>
      <c r="V106" s="167"/>
      <c r="W106" s="136"/>
      <c r="X106" s="136"/>
      <c r="Y106" s="136"/>
      <c r="Z106" s="137"/>
      <c r="AA106" s="136"/>
      <c r="AB106" s="146"/>
      <c r="AC106" s="146"/>
      <c r="AD106" s="146"/>
      <c r="AE106" s="146"/>
      <c r="AF106" s="146"/>
      <c r="AG106" s="146"/>
      <c r="AH106" s="146"/>
      <c r="AI106" s="44">
        <f t="shared" si="6"/>
        <v>0</v>
      </c>
      <c r="AJ106" s="20">
        <f t="shared" si="3"/>
        <v>0</v>
      </c>
      <c r="AK106" s="75">
        <f t="shared" si="7"/>
        <v>0</v>
      </c>
    </row>
    <row r="107" spans="1:37" ht="12.75">
      <c r="A107" s="205"/>
      <c r="B107" s="10"/>
      <c r="C107" s="145"/>
      <c r="D107" s="146"/>
      <c r="E107" s="146"/>
      <c r="F107" s="146"/>
      <c r="G107" s="146"/>
      <c r="H107" s="146"/>
      <c r="I107" s="146"/>
      <c r="J107" s="146"/>
      <c r="K107" s="146"/>
      <c r="L107" s="146"/>
      <c r="M107" s="146"/>
      <c r="N107" s="146"/>
      <c r="O107" s="146"/>
      <c r="P107" s="146"/>
      <c r="Q107" s="146"/>
      <c r="R107" s="146"/>
      <c r="S107" s="146"/>
      <c r="T107" s="146"/>
      <c r="U107" s="146"/>
      <c r="V107" s="167"/>
      <c r="W107" s="140"/>
      <c r="X107" s="140"/>
      <c r="Y107" s="136"/>
      <c r="Z107" s="140"/>
      <c r="AA107" s="136"/>
      <c r="AB107" s="146"/>
      <c r="AC107" s="146"/>
      <c r="AD107" s="139"/>
      <c r="AE107" s="146"/>
      <c r="AF107" s="141"/>
      <c r="AG107" s="146"/>
      <c r="AH107" s="146"/>
      <c r="AI107" s="44">
        <f t="shared" si="6"/>
        <v>0</v>
      </c>
      <c r="AJ107" s="20">
        <f t="shared" si="3"/>
        <v>0</v>
      </c>
      <c r="AK107" s="75">
        <f t="shared" si="7"/>
        <v>0</v>
      </c>
    </row>
    <row r="108" spans="1:37" ht="12.75">
      <c r="A108" s="205"/>
      <c r="B108" s="10"/>
      <c r="C108" s="145"/>
      <c r="D108" s="146"/>
      <c r="E108" s="146"/>
      <c r="F108" s="146"/>
      <c r="G108" s="146"/>
      <c r="H108" s="146"/>
      <c r="I108" s="146"/>
      <c r="J108" s="146"/>
      <c r="K108" s="146"/>
      <c r="L108" s="146"/>
      <c r="M108" s="146"/>
      <c r="N108" s="146"/>
      <c r="O108" s="146"/>
      <c r="P108" s="146"/>
      <c r="Q108" s="146"/>
      <c r="R108" s="146"/>
      <c r="S108" s="146"/>
      <c r="T108" s="146"/>
      <c r="U108" s="146"/>
      <c r="V108" s="167"/>
      <c r="W108" s="140"/>
      <c r="X108" s="140"/>
      <c r="Y108" s="140"/>
      <c r="Z108" s="140"/>
      <c r="AA108" s="140"/>
      <c r="AB108" s="140"/>
      <c r="AC108" s="146"/>
      <c r="AD108" s="139"/>
      <c r="AE108" s="146"/>
      <c r="AF108" s="141"/>
      <c r="AG108" s="146"/>
      <c r="AH108" s="146"/>
      <c r="AI108" s="44">
        <f t="shared" si="6"/>
        <v>0</v>
      </c>
      <c r="AJ108" s="20">
        <f t="shared" si="3"/>
        <v>0</v>
      </c>
      <c r="AK108" s="75">
        <f t="shared" si="7"/>
        <v>0</v>
      </c>
    </row>
    <row r="109" spans="1:37" ht="12.75">
      <c r="A109" s="205"/>
      <c r="B109" s="10"/>
      <c r="C109" s="143"/>
      <c r="D109" s="140"/>
      <c r="E109" s="140"/>
      <c r="F109" s="140"/>
      <c r="G109" s="140"/>
      <c r="H109" s="140"/>
      <c r="I109" s="140"/>
      <c r="J109" s="140"/>
      <c r="K109" s="140"/>
      <c r="L109" s="140"/>
      <c r="M109" s="140"/>
      <c r="N109" s="140"/>
      <c r="O109" s="140"/>
      <c r="P109" s="140"/>
      <c r="Q109" s="140"/>
      <c r="R109" s="146"/>
      <c r="S109" s="140"/>
      <c r="T109" s="140"/>
      <c r="U109" s="140"/>
      <c r="V109" s="140"/>
      <c r="W109" s="140"/>
      <c r="X109" s="140"/>
      <c r="Y109" s="140"/>
      <c r="Z109" s="140"/>
      <c r="AA109" s="140"/>
      <c r="AB109" s="140"/>
      <c r="AC109" s="146"/>
      <c r="AD109" s="139"/>
      <c r="AE109" s="140"/>
      <c r="AF109" s="141"/>
      <c r="AG109" s="146"/>
      <c r="AH109" s="146"/>
      <c r="AI109" s="44">
        <f t="shared" si="6"/>
        <v>0</v>
      </c>
      <c r="AJ109" s="20">
        <f t="shared" si="3"/>
        <v>0</v>
      </c>
      <c r="AK109" s="75">
        <f t="shared" si="7"/>
        <v>0</v>
      </c>
    </row>
    <row r="110" spans="1:37" ht="12.75">
      <c r="A110" s="205"/>
      <c r="B110" s="10"/>
      <c r="C110" s="143"/>
      <c r="D110" s="140"/>
      <c r="E110" s="140"/>
      <c r="F110" s="140"/>
      <c r="G110" s="140"/>
      <c r="H110" s="140"/>
      <c r="I110" s="140"/>
      <c r="J110" s="140"/>
      <c r="K110" s="140"/>
      <c r="L110" s="140"/>
      <c r="M110" s="140"/>
      <c r="N110" s="140"/>
      <c r="O110" s="140"/>
      <c r="P110" s="140"/>
      <c r="Q110" s="140"/>
      <c r="R110" s="140"/>
      <c r="S110" s="140"/>
      <c r="T110" s="140"/>
      <c r="U110" s="140"/>
      <c r="V110" s="140"/>
      <c r="W110" s="140"/>
      <c r="X110" s="140"/>
      <c r="Y110" s="140"/>
      <c r="Z110" s="140"/>
      <c r="AA110" s="140"/>
      <c r="AB110" s="140"/>
      <c r="AC110" s="140"/>
      <c r="AD110" s="139"/>
      <c r="AE110" s="140"/>
      <c r="AF110" s="141"/>
      <c r="AG110" s="146"/>
      <c r="AH110" s="146"/>
      <c r="AI110" s="44">
        <f t="shared" si="6"/>
        <v>0</v>
      </c>
      <c r="AJ110" s="20">
        <f t="shared" si="3"/>
        <v>0</v>
      </c>
      <c r="AK110" s="75">
        <f t="shared" si="7"/>
        <v>0</v>
      </c>
    </row>
    <row r="111" spans="1:37" ht="12.75">
      <c r="A111" s="205"/>
      <c r="B111" s="10"/>
      <c r="C111" s="128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1"/>
      <c r="AF111" s="82"/>
      <c r="AG111" s="83"/>
      <c r="AH111" s="146"/>
      <c r="AI111" s="44">
        <f t="shared" si="6"/>
        <v>0</v>
      </c>
      <c r="AJ111" s="20">
        <f t="shared" si="3"/>
        <v>0</v>
      </c>
      <c r="AK111" s="75">
        <f t="shared" si="7"/>
        <v>0</v>
      </c>
    </row>
    <row r="112" spans="1:37" ht="12.75">
      <c r="A112" s="205"/>
      <c r="B112" s="10"/>
      <c r="C112" s="128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  <c r="AA112" s="82"/>
      <c r="AB112" s="82"/>
      <c r="AC112" s="82"/>
      <c r="AD112" s="82"/>
      <c r="AE112" s="81"/>
      <c r="AF112" s="82"/>
      <c r="AG112" s="83"/>
      <c r="AH112" s="82"/>
      <c r="AI112" s="44">
        <f t="shared" si="6"/>
        <v>0</v>
      </c>
      <c r="AJ112" s="20">
        <f t="shared" si="3"/>
        <v>0</v>
      </c>
      <c r="AK112" s="75">
        <f t="shared" si="7"/>
        <v>0</v>
      </c>
    </row>
    <row r="113" spans="1:37" ht="12.75">
      <c r="A113" s="205"/>
      <c r="B113" s="10"/>
      <c r="C113" s="128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1"/>
      <c r="AF113" s="82"/>
      <c r="AG113" s="83"/>
      <c r="AH113" s="82"/>
      <c r="AI113" s="44">
        <f t="shared" si="6"/>
        <v>0</v>
      </c>
      <c r="AJ113" s="20">
        <f t="shared" si="3"/>
        <v>0</v>
      </c>
      <c r="AK113" s="75">
        <f t="shared" si="7"/>
        <v>0</v>
      </c>
    </row>
    <row r="114" spans="1:37" ht="12.75">
      <c r="A114" s="205"/>
      <c r="B114" s="10"/>
      <c r="C114" s="128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  <c r="Z114" s="82"/>
      <c r="AA114" s="82"/>
      <c r="AB114" s="82"/>
      <c r="AC114" s="82"/>
      <c r="AD114" s="82"/>
      <c r="AE114" s="81"/>
      <c r="AF114" s="82"/>
      <c r="AG114" s="83"/>
      <c r="AH114" s="82"/>
      <c r="AI114" s="44">
        <f t="shared" si="6"/>
        <v>0</v>
      </c>
      <c r="AJ114" s="20">
        <f t="shared" si="3"/>
        <v>0</v>
      </c>
      <c r="AK114" s="75">
        <f t="shared" si="7"/>
        <v>0</v>
      </c>
    </row>
    <row r="115" spans="1:37" ht="12.75">
      <c r="A115" s="205"/>
      <c r="B115" s="10"/>
      <c r="C115" s="128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1"/>
      <c r="AF115" s="82"/>
      <c r="AG115" s="83"/>
      <c r="AH115" s="82"/>
      <c r="AI115" s="44">
        <f t="shared" si="6"/>
        <v>0</v>
      </c>
      <c r="AJ115" s="20">
        <f t="shared" si="3"/>
        <v>0</v>
      </c>
      <c r="AK115" s="75">
        <f t="shared" si="7"/>
        <v>0</v>
      </c>
    </row>
    <row r="116" spans="1:37" ht="12.75">
      <c r="A116" s="205"/>
      <c r="B116" s="10"/>
      <c r="C116" s="128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  <c r="Y116" s="82"/>
      <c r="Z116" s="82"/>
      <c r="AA116" s="82"/>
      <c r="AB116" s="82"/>
      <c r="AC116" s="82"/>
      <c r="AD116" s="82"/>
      <c r="AE116" s="81"/>
      <c r="AF116" s="82"/>
      <c r="AG116" s="83"/>
      <c r="AH116" s="82"/>
      <c r="AI116" s="44">
        <f t="shared" si="6"/>
        <v>0</v>
      </c>
      <c r="AJ116" s="20">
        <f t="shared" si="3"/>
        <v>0</v>
      </c>
      <c r="AK116" s="75">
        <f t="shared" si="7"/>
        <v>0</v>
      </c>
    </row>
    <row r="117" spans="1:38" ht="16.5" customHeight="1" thickBot="1">
      <c r="A117" s="205"/>
      <c r="B117" s="94" t="s">
        <v>10</v>
      </c>
      <c r="C117" s="84">
        <f aca="true" t="shared" si="8" ref="C117:AJ117">SUM(C17:C116)</f>
        <v>0</v>
      </c>
      <c r="D117" s="84">
        <f t="shared" si="8"/>
        <v>0</v>
      </c>
      <c r="E117" s="84">
        <f t="shared" si="8"/>
        <v>0</v>
      </c>
      <c r="F117" s="84">
        <f>SUM(F17:F116)</f>
        <v>0</v>
      </c>
      <c r="G117" s="84">
        <f t="shared" si="8"/>
        <v>0</v>
      </c>
      <c r="H117" s="84">
        <f t="shared" si="8"/>
        <v>0</v>
      </c>
      <c r="I117" s="84">
        <f t="shared" si="8"/>
        <v>0</v>
      </c>
      <c r="J117" s="84">
        <f>SUM(J17:J116)</f>
        <v>0</v>
      </c>
      <c r="K117" s="84">
        <f t="shared" si="8"/>
        <v>0</v>
      </c>
      <c r="L117" s="84">
        <f t="shared" si="8"/>
        <v>0</v>
      </c>
      <c r="M117" s="84">
        <f t="shared" si="8"/>
        <v>0</v>
      </c>
      <c r="N117" s="84">
        <f>SUM(N17:N116)</f>
        <v>0</v>
      </c>
      <c r="O117" s="84">
        <f t="shared" si="8"/>
        <v>0</v>
      </c>
      <c r="P117" s="84">
        <f t="shared" si="8"/>
        <v>0</v>
      </c>
      <c r="Q117" s="84">
        <f t="shared" si="8"/>
        <v>0</v>
      </c>
      <c r="R117" s="84">
        <f t="shared" si="8"/>
        <v>0</v>
      </c>
      <c r="S117" s="84">
        <f t="shared" si="8"/>
        <v>0</v>
      </c>
      <c r="T117" s="84">
        <f t="shared" si="8"/>
        <v>0</v>
      </c>
      <c r="U117" s="84">
        <f t="shared" si="8"/>
        <v>0</v>
      </c>
      <c r="V117" s="84">
        <f t="shared" si="8"/>
        <v>0</v>
      </c>
      <c r="W117" s="84">
        <f t="shared" si="8"/>
        <v>0</v>
      </c>
      <c r="X117" s="84">
        <f t="shared" si="8"/>
        <v>0</v>
      </c>
      <c r="Y117" s="84">
        <f t="shared" si="8"/>
        <v>0</v>
      </c>
      <c r="Z117" s="84">
        <f t="shared" si="8"/>
        <v>0</v>
      </c>
      <c r="AA117" s="84">
        <f t="shared" si="8"/>
        <v>0</v>
      </c>
      <c r="AB117" s="84">
        <f t="shared" si="8"/>
        <v>0</v>
      </c>
      <c r="AC117" s="84">
        <f t="shared" si="8"/>
        <v>0</v>
      </c>
      <c r="AD117" s="84">
        <f t="shared" si="8"/>
        <v>0</v>
      </c>
      <c r="AE117" s="84">
        <f t="shared" si="8"/>
        <v>0</v>
      </c>
      <c r="AF117" s="84">
        <f t="shared" si="8"/>
        <v>0</v>
      </c>
      <c r="AG117" s="84">
        <f t="shared" si="8"/>
        <v>0</v>
      </c>
      <c r="AH117" s="84">
        <f t="shared" si="8"/>
        <v>0</v>
      </c>
      <c r="AI117" s="154">
        <f t="shared" si="8"/>
        <v>0</v>
      </c>
      <c r="AJ117" s="16">
        <f t="shared" si="8"/>
        <v>0</v>
      </c>
      <c r="AK117" s="76">
        <f>SUM(AK17:AK116)</f>
        <v>0</v>
      </c>
      <c r="AL117" s="77"/>
    </row>
    <row r="118" spans="1:37" ht="16.5" customHeight="1" thickBot="1">
      <c r="A118" s="205"/>
      <c r="B118" s="170" t="s">
        <v>44</v>
      </c>
      <c r="C118" s="171">
        <f>ROUNDDOWN(C117/5+0.99,0)</f>
        <v>0</v>
      </c>
      <c r="D118" s="171">
        <f>ROUNDDOWN(D117/5+0.99,0)</f>
        <v>0</v>
      </c>
      <c r="E118" s="171">
        <f>ROUNDDOWN(E117/5+0.99,0)</f>
        <v>0</v>
      </c>
      <c r="F118" s="171">
        <f>ROUNDDOWN(F117/5+0.99,0)</f>
        <v>0</v>
      </c>
      <c r="G118" s="171">
        <f aca="true" t="shared" si="9" ref="G118:M118">ROUNDDOWN(G117/4+0.99,0)</f>
        <v>0</v>
      </c>
      <c r="H118" s="171">
        <f t="shared" si="9"/>
        <v>0</v>
      </c>
      <c r="I118" s="171">
        <f t="shared" si="9"/>
        <v>0</v>
      </c>
      <c r="J118" s="171">
        <f>ROUNDDOWN(J117/4+0.99,0)</f>
        <v>0</v>
      </c>
      <c r="K118" s="171">
        <f t="shared" si="9"/>
        <v>0</v>
      </c>
      <c r="L118" s="171">
        <f t="shared" si="9"/>
        <v>0</v>
      </c>
      <c r="M118" s="171">
        <f t="shared" si="9"/>
        <v>0</v>
      </c>
      <c r="N118" s="171">
        <f>ROUNDDOWN(N117/4+0.99,0)</f>
        <v>0</v>
      </c>
      <c r="O118" s="172">
        <f>ROUNDDOWN(O117/2+0.99,0)</f>
        <v>0</v>
      </c>
      <c r="P118" s="172">
        <f>ROUNDDOWN(P117/2+0.99,0)</f>
        <v>0</v>
      </c>
      <c r="Q118" s="172">
        <f>ROUNDDOWN(Q117/6+0.99,0)</f>
        <v>0</v>
      </c>
      <c r="R118" s="172">
        <f>ROUNDDOWN(R117/6+0.99,0)</f>
        <v>0</v>
      </c>
      <c r="S118" s="172">
        <f>ROUNDDOWN(S117/6+0.99,0)</f>
        <v>0</v>
      </c>
      <c r="T118" s="172">
        <f>ROUNDDOWN(T117/6+0.99,0)</f>
        <v>0</v>
      </c>
      <c r="U118" s="172">
        <f>ROUNDDOWN(U117/4+0.99,0)</f>
        <v>0</v>
      </c>
      <c r="V118" s="172">
        <f>ROUNDDOWN(V117/6+0.99,0)</f>
        <v>0</v>
      </c>
      <c r="W118" s="172">
        <f>ROUNDDOWN(W117/2+0.99,0)</f>
        <v>0</v>
      </c>
      <c r="X118" s="172">
        <f>ROUNDDOWN(X117/1+0.99,0)</f>
        <v>0</v>
      </c>
      <c r="Y118" s="97"/>
      <c r="Z118" s="97"/>
      <c r="AA118" s="96"/>
      <c r="AB118" s="96"/>
      <c r="AC118" s="96"/>
      <c r="AD118" s="96"/>
      <c r="AE118" s="96"/>
      <c r="AF118" s="96"/>
      <c r="AG118" s="96"/>
      <c r="AH118" s="96"/>
      <c r="AI118" s="92"/>
      <c r="AJ118" s="93"/>
      <c r="AK118" s="206"/>
    </row>
    <row r="119" spans="1:37" s="50" customFormat="1" ht="16.5" customHeight="1" thickBot="1">
      <c r="A119" s="207"/>
      <c r="B119" s="95" t="s">
        <v>0</v>
      </c>
      <c r="C119" s="108">
        <v>13.12</v>
      </c>
      <c r="D119" s="109">
        <v>18.72</v>
      </c>
      <c r="E119" s="109">
        <v>19.83</v>
      </c>
      <c r="F119" s="109">
        <v>19.83</v>
      </c>
      <c r="G119" s="109">
        <v>15.13</v>
      </c>
      <c r="H119" s="109">
        <v>19.82</v>
      </c>
      <c r="I119" s="109">
        <v>20.93</v>
      </c>
      <c r="J119" s="109">
        <v>20.93</v>
      </c>
      <c r="K119" s="109">
        <v>24.26</v>
      </c>
      <c r="L119" s="109">
        <v>28.34</v>
      </c>
      <c r="M119" s="109">
        <v>29.26</v>
      </c>
      <c r="N119" s="109">
        <v>29.26</v>
      </c>
      <c r="O119" s="109">
        <v>41.98</v>
      </c>
      <c r="P119" s="109">
        <v>72.72</v>
      </c>
      <c r="Q119" s="109">
        <v>11.39</v>
      </c>
      <c r="R119" s="109">
        <v>15.22</v>
      </c>
      <c r="S119" s="109">
        <v>16.16</v>
      </c>
      <c r="T119" s="109">
        <v>16.26</v>
      </c>
      <c r="U119" s="109">
        <v>19.62</v>
      </c>
      <c r="V119" s="109">
        <v>20.22</v>
      </c>
      <c r="W119" s="109">
        <v>19.97</v>
      </c>
      <c r="X119" s="109">
        <v>39.88</v>
      </c>
      <c r="Y119" s="109">
        <v>1.25</v>
      </c>
      <c r="Z119" s="109">
        <v>3.45</v>
      </c>
      <c r="AA119" s="109">
        <v>-0.35</v>
      </c>
      <c r="AB119" s="109">
        <v>29.94</v>
      </c>
      <c r="AC119" s="109">
        <v>35.3</v>
      </c>
      <c r="AD119" s="109">
        <v>35.41</v>
      </c>
      <c r="AE119" s="110">
        <v>35.41</v>
      </c>
      <c r="AF119" s="111">
        <v>31.52</v>
      </c>
      <c r="AG119" s="109">
        <v>32.32</v>
      </c>
      <c r="AH119" s="112">
        <v>49.98</v>
      </c>
      <c r="AI119" s="49"/>
      <c r="AJ119" s="49"/>
      <c r="AK119" s="208"/>
    </row>
    <row r="120" spans="1:37" ht="16.5" customHeight="1" thickBot="1">
      <c r="A120" s="18">
        <v>5</v>
      </c>
      <c r="B120" s="17" t="s">
        <v>36</v>
      </c>
      <c r="C120" s="12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85"/>
      <c r="Z120" s="85"/>
      <c r="AA120" s="85"/>
      <c r="AB120" s="85"/>
      <c r="AC120" s="85"/>
      <c r="AD120" s="85"/>
      <c r="AE120" s="85"/>
      <c r="AF120" s="86"/>
      <c r="AG120" s="87"/>
      <c r="AH120" s="85"/>
      <c r="AI120" s="3"/>
      <c r="AJ120" s="4"/>
      <c r="AK120" s="209"/>
    </row>
    <row r="121" spans="1:37" ht="16.5" customHeight="1" thickBot="1">
      <c r="A121" s="18">
        <v>6</v>
      </c>
      <c r="B121" s="8" t="s">
        <v>35</v>
      </c>
      <c r="C121" s="14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88"/>
      <c r="Z121" s="88"/>
      <c r="AA121" s="88"/>
      <c r="AB121" s="88"/>
      <c r="AC121" s="88"/>
      <c r="AD121" s="88"/>
      <c r="AE121" s="88"/>
      <c r="AF121" s="89"/>
      <c r="AG121" s="88"/>
      <c r="AH121" s="88"/>
      <c r="AI121" s="3"/>
      <c r="AJ121" s="4"/>
      <c r="AK121" s="209"/>
    </row>
    <row r="122" spans="1:37" s="1" customFormat="1" ht="16.5" customHeight="1" thickBot="1">
      <c r="A122" s="210"/>
      <c r="B122" s="9" t="s">
        <v>3</v>
      </c>
      <c r="C122" s="183">
        <f aca="true" t="shared" si="10" ref="C122:AH122">SUM(C119:C121)</f>
        <v>13.12</v>
      </c>
      <c r="D122" s="187">
        <f t="shared" si="10"/>
        <v>18.72</v>
      </c>
      <c r="E122" s="187">
        <f t="shared" si="10"/>
        <v>19.83</v>
      </c>
      <c r="F122" s="187">
        <f>SUM(F119:F121)</f>
        <v>19.83</v>
      </c>
      <c r="G122" s="187">
        <f t="shared" si="10"/>
        <v>15.13</v>
      </c>
      <c r="H122" s="187">
        <f t="shared" si="10"/>
        <v>19.82</v>
      </c>
      <c r="I122" s="187">
        <f t="shared" si="10"/>
        <v>20.93</v>
      </c>
      <c r="J122" s="187">
        <f t="shared" si="10"/>
        <v>20.93</v>
      </c>
      <c r="K122" s="187">
        <f t="shared" si="10"/>
        <v>24.26</v>
      </c>
      <c r="L122" s="187">
        <f t="shared" si="10"/>
        <v>28.34</v>
      </c>
      <c r="M122" s="187">
        <f t="shared" si="10"/>
        <v>29.26</v>
      </c>
      <c r="N122" s="187">
        <f>SUM(N119:N121)</f>
        <v>29.26</v>
      </c>
      <c r="O122" s="187">
        <f t="shared" si="10"/>
        <v>41.98</v>
      </c>
      <c r="P122" s="187">
        <f t="shared" si="10"/>
        <v>72.72</v>
      </c>
      <c r="Q122" s="187">
        <f t="shared" si="10"/>
        <v>11.39</v>
      </c>
      <c r="R122" s="187">
        <f t="shared" si="10"/>
        <v>15.22</v>
      </c>
      <c r="S122" s="187">
        <f t="shared" si="10"/>
        <v>16.16</v>
      </c>
      <c r="T122" s="187">
        <f>SUM(T119:T121)</f>
        <v>16.26</v>
      </c>
      <c r="U122" s="187">
        <f t="shared" si="10"/>
        <v>19.62</v>
      </c>
      <c r="V122" s="187">
        <f t="shared" si="10"/>
        <v>20.22</v>
      </c>
      <c r="W122" s="187">
        <f t="shared" si="10"/>
        <v>19.97</v>
      </c>
      <c r="X122" s="187">
        <f t="shared" si="10"/>
        <v>39.88</v>
      </c>
      <c r="Y122" s="187">
        <f t="shared" si="10"/>
        <v>1.25</v>
      </c>
      <c r="Z122" s="187">
        <f t="shared" si="10"/>
        <v>3.45</v>
      </c>
      <c r="AA122" s="187">
        <f t="shared" si="10"/>
        <v>-0.35</v>
      </c>
      <c r="AB122" s="187">
        <f>SUM(AB119:AB121)</f>
        <v>29.94</v>
      </c>
      <c r="AC122" s="187">
        <f t="shared" si="10"/>
        <v>35.3</v>
      </c>
      <c r="AD122" s="187">
        <f t="shared" si="10"/>
        <v>35.41</v>
      </c>
      <c r="AE122" s="187">
        <f t="shared" si="10"/>
        <v>35.41</v>
      </c>
      <c r="AF122" s="188">
        <f t="shared" si="10"/>
        <v>31.52</v>
      </c>
      <c r="AG122" s="187">
        <f t="shared" si="10"/>
        <v>32.32</v>
      </c>
      <c r="AH122" s="187">
        <f t="shared" si="10"/>
        <v>49.98</v>
      </c>
      <c r="AI122" s="3"/>
      <c r="AJ122" s="3"/>
      <c r="AK122" s="211"/>
    </row>
    <row r="123" spans="1:39" s="48" customFormat="1" ht="16.5" customHeight="1">
      <c r="A123" s="212"/>
      <c r="B123" s="52" t="s">
        <v>5</v>
      </c>
      <c r="C123" s="184">
        <f aca="true" t="shared" si="11" ref="C123:AG123">C15*C117</f>
        <v>0</v>
      </c>
      <c r="D123" s="182">
        <f t="shared" si="11"/>
        <v>0</v>
      </c>
      <c r="E123" s="182">
        <f t="shared" si="11"/>
        <v>0</v>
      </c>
      <c r="F123" s="182">
        <f t="shared" si="11"/>
        <v>0</v>
      </c>
      <c r="G123" s="182">
        <f t="shared" si="11"/>
        <v>0</v>
      </c>
      <c r="H123" s="182">
        <f t="shared" si="11"/>
        <v>0</v>
      </c>
      <c r="I123" s="182">
        <f t="shared" si="11"/>
        <v>0</v>
      </c>
      <c r="J123" s="182">
        <f>J15*J117</f>
        <v>0</v>
      </c>
      <c r="K123" s="182">
        <f t="shared" si="11"/>
        <v>0</v>
      </c>
      <c r="L123" s="182">
        <f t="shared" si="11"/>
        <v>0</v>
      </c>
      <c r="M123" s="182">
        <f t="shared" si="11"/>
        <v>0</v>
      </c>
      <c r="N123" s="182">
        <f>N15*N117</f>
        <v>0</v>
      </c>
      <c r="O123" s="182">
        <f t="shared" si="11"/>
        <v>0</v>
      </c>
      <c r="P123" s="182">
        <f t="shared" si="11"/>
        <v>0</v>
      </c>
      <c r="Q123" s="189">
        <f t="shared" si="11"/>
        <v>0</v>
      </c>
      <c r="R123" s="182">
        <f t="shared" si="11"/>
        <v>0</v>
      </c>
      <c r="S123" s="182">
        <f t="shared" si="11"/>
        <v>0</v>
      </c>
      <c r="T123" s="182">
        <f>T15*T117</f>
        <v>0</v>
      </c>
      <c r="U123" s="182">
        <f t="shared" si="11"/>
        <v>0</v>
      </c>
      <c r="V123" s="182">
        <f t="shared" si="11"/>
        <v>0</v>
      </c>
      <c r="W123" s="182">
        <f>W15*W117</f>
        <v>0</v>
      </c>
      <c r="X123" s="182">
        <f t="shared" si="11"/>
        <v>0</v>
      </c>
      <c r="Y123" s="182">
        <f t="shared" si="11"/>
        <v>0</v>
      </c>
      <c r="Z123" s="182">
        <f t="shared" si="11"/>
        <v>0</v>
      </c>
      <c r="AA123" s="182">
        <f t="shared" si="11"/>
        <v>0</v>
      </c>
      <c r="AB123" s="182">
        <f t="shared" si="11"/>
        <v>0</v>
      </c>
      <c r="AC123" s="182">
        <f t="shared" si="11"/>
        <v>0</v>
      </c>
      <c r="AD123" s="182">
        <f t="shared" si="11"/>
        <v>0</v>
      </c>
      <c r="AE123" s="182">
        <f t="shared" si="11"/>
        <v>0</v>
      </c>
      <c r="AF123" s="190">
        <f t="shared" si="11"/>
        <v>0</v>
      </c>
      <c r="AG123" s="182">
        <f t="shared" si="11"/>
        <v>0</v>
      </c>
      <c r="AH123" s="182">
        <f>AH15*AH117</f>
        <v>0</v>
      </c>
      <c r="AI123" s="180">
        <f>SUM(C123:AH123)</f>
        <v>0</v>
      </c>
      <c r="AJ123" s="113"/>
      <c r="AK123" s="118" t="s">
        <v>64</v>
      </c>
      <c r="AM123" s="157"/>
    </row>
    <row r="124" spans="1:39" s="48" customFormat="1" ht="15.75" customHeight="1" thickBot="1">
      <c r="A124" s="212"/>
      <c r="B124" s="52" t="s">
        <v>4</v>
      </c>
      <c r="C124" s="185">
        <f aca="true" t="shared" si="12" ref="C124:AH124">C117*C122</f>
        <v>0</v>
      </c>
      <c r="D124" s="188">
        <f t="shared" si="12"/>
        <v>0</v>
      </c>
      <c r="E124" s="188">
        <f t="shared" si="12"/>
        <v>0</v>
      </c>
      <c r="F124" s="188">
        <f>F117*F122</f>
        <v>0</v>
      </c>
      <c r="G124" s="188">
        <f t="shared" si="12"/>
        <v>0</v>
      </c>
      <c r="H124" s="188">
        <f t="shared" si="12"/>
        <v>0</v>
      </c>
      <c r="I124" s="188">
        <f t="shared" si="12"/>
        <v>0</v>
      </c>
      <c r="J124" s="188">
        <f>J117*J122</f>
        <v>0</v>
      </c>
      <c r="K124" s="188">
        <f t="shared" si="12"/>
        <v>0</v>
      </c>
      <c r="L124" s="188">
        <f t="shared" si="12"/>
        <v>0</v>
      </c>
      <c r="M124" s="188">
        <f t="shared" si="12"/>
        <v>0</v>
      </c>
      <c r="N124" s="188">
        <f>N117*N122</f>
        <v>0</v>
      </c>
      <c r="O124" s="188">
        <f t="shared" si="12"/>
        <v>0</v>
      </c>
      <c r="P124" s="188">
        <f t="shared" si="12"/>
        <v>0</v>
      </c>
      <c r="Q124" s="188">
        <f t="shared" si="12"/>
        <v>0</v>
      </c>
      <c r="R124" s="188">
        <f t="shared" si="12"/>
        <v>0</v>
      </c>
      <c r="S124" s="188">
        <f t="shared" si="12"/>
        <v>0</v>
      </c>
      <c r="T124" s="188">
        <f>T117*T122</f>
        <v>0</v>
      </c>
      <c r="U124" s="188">
        <f t="shared" si="12"/>
        <v>0</v>
      </c>
      <c r="V124" s="188">
        <f t="shared" si="12"/>
        <v>0</v>
      </c>
      <c r="W124" s="188">
        <f t="shared" si="12"/>
        <v>0</v>
      </c>
      <c r="X124" s="188">
        <f t="shared" si="12"/>
        <v>0</v>
      </c>
      <c r="Y124" s="188">
        <f t="shared" si="12"/>
        <v>0</v>
      </c>
      <c r="Z124" s="188">
        <f t="shared" si="12"/>
        <v>0</v>
      </c>
      <c r="AA124" s="188">
        <f t="shared" si="12"/>
        <v>0</v>
      </c>
      <c r="AB124" s="188">
        <f t="shared" si="12"/>
        <v>0</v>
      </c>
      <c r="AC124" s="188">
        <f t="shared" si="12"/>
        <v>0</v>
      </c>
      <c r="AD124" s="188">
        <f t="shared" si="12"/>
        <v>0</v>
      </c>
      <c r="AE124" s="188">
        <f t="shared" si="12"/>
        <v>0</v>
      </c>
      <c r="AF124" s="188">
        <f t="shared" si="12"/>
        <v>0</v>
      </c>
      <c r="AG124" s="188">
        <f t="shared" si="12"/>
        <v>0</v>
      </c>
      <c r="AH124" s="191">
        <f t="shared" si="12"/>
        <v>0</v>
      </c>
      <c r="AI124" s="156">
        <f>SUM(C124:AH124)</f>
        <v>0</v>
      </c>
      <c r="AJ124" s="53"/>
      <c r="AK124" s="119" t="s">
        <v>63</v>
      </c>
      <c r="AM124" s="157"/>
    </row>
    <row r="125" spans="1:37" s="48" customFormat="1" ht="16.5" customHeight="1" thickBot="1">
      <c r="A125" s="212"/>
      <c r="B125" s="51" t="s">
        <v>7</v>
      </c>
      <c r="C125" s="186">
        <f aca="true" t="shared" si="13" ref="C125:AH125">C123-C124</f>
        <v>0</v>
      </c>
      <c r="D125" s="192">
        <f t="shared" si="13"/>
        <v>0</v>
      </c>
      <c r="E125" s="192">
        <f t="shared" si="13"/>
        <v>0</v>
      </c>
      <c r="F125" s="192">
        <f>F123-F124</f>
        <v>0</v>
      </c>
      <c r="G125" s="192">
        <f t="shared" si="13"/>
        <v>0</v>
      </c>
      <c r="H125" s="192">
        <f t="shared" si="13"/>
        <v>0</v>
      </c>
      <c r="I125" s="192">
        <f t="shared" si="13"/>
        <v>0</v>
      </c>
      <c r="J125" s="192">
        <f>J123-J124</f>
        <v>0</v>
      </c>
      <c r="K125" s="192">
        <f t="shared" si="13"/>
        <v>0</v>
      </c>
      <c r="L125" s="192">
        <f t="shared" si="13"/>
        <v>0</v>
      </c>
      <c r="M125" s="192">
        <f t="shared" si="13"/>
        <v>0</v>
      </c>
      <c r="N125" s="192">
        <f>N123-N124</f>
        <v>0</v>
      </c>
      <c r="O125" s="192">
        <f t="shared" si="13"/>
        <v>0</v>
      </c>
      <c r="P125" s="192">
        <f t="shared" si="13"/>
        <v>0</v>
      </c>
      <c r="Q125" s="192">
        <f t="shared" si="13"/>
        <v>0</v>
      </c>
      <c r="R125" s="192">
        <f t="shared" si="13"/>
        <v>0</v>
      </c>
      <c r="S125" s="192">
        <f t="shared" si="13"/>
        <v>0</v>
      </c>
      <c r="T125" s="192">
        <f>T123-T124</f>
        <v>0</v>
      </c>
      <c r="U125" s="192">
        <f t="shared" si="13"/>
        <v>0</v>
      </c>
      <c r="V125" s="192">
        <f t="shared" si="13"/>
        <v>0</v>
      </c>
      <c r="W125" s="192">
        <f>W123-W124</f>
        <v>0</v>
      </c>
      <c r="X125" s="192">
        <f t="shared" si="13"/>
        <v>0</v>
      </c>
      <c r="Y125" s="192">
        <f t="shared" si="13"/>
        <v>0</v>
      </c>
      <c r="Z125" s="192">
        <f t="shared" si="13"/>
        <v>0</v>
      </c>
      <c r="AA125" s="192">
        <f>AA123+AA124</f>
        <v>0</v>
      </c>
      <c r="AB125" s="192">
        <f>AB123-AB124</f>
        <v>0</v>
      </c>
      <c r="AC125" s="192">
        <f t="shared" si="13"/>
        <v>0</v>
      </c>
      <c r="AD125" s="192">
        <f t="shared" si="13"/>
        <v>0</v>
      </c>
      <c r="AE125" s="192">
        <f t="shared" si="13"/>
        <v>0</v>
      </c>
      <c r="AF125" s="193">
        <f t="shared" si="13"/>
        <v>0</v>
      </c>
      <c r="AG125" s="192">
        <f t="shared" si="13"/>
        <v>0</v>
      </c>
      <c r="AH125" s="193">
        <f t="shared" si="13"/>
        <v>0</v>
      </c>
      <c r="AI125" s="181">
        <f>SUM(C125:AH125)</f>
        <v>0</v>
      </c>
      <c r="AJ125" s="120"/>
      <c r="AK125" s="213"/>
    </row>
    <row r="126" spans="1:37" ht="15">
      <c r="A126" s="214"/>
      <c r="B126" s="4"/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  <c r="X126" s="90"/>
      <c r="Y126" s="90"/>
      <c r="Z126" s="90"/>
      <c r="AA126" s="90"/>
      <c r="AB126" s="90"/>
      <c r="AC126" s="90"/>
      <c r="AD126" s="90"/>
      <c r="AE126" s="90"/>
      <c r="AF126" s="90"/>
      <c r="AG126" s="90"/>
      <c r="AH126" s="90"/>
      <c r="AI126" s="121" t="s">
        <v>12</v>
      </c>
      <c r="AJ126" s="122"/>
      <c r="AK126" s="209"/>
    </row>
    <row r="127" spans="1:37" ht="15.75" thickBot="1">
      <c r="A127" s="214"/>
      <c r="B127" s="101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39"/>
      <c r="AF127" s="40"/>
      <c r="AG127" s="4"/>
      <c r="AH127" s="4"/>
      <c r="AI127" s="123" t="s">
        <v>65</v>
      </c>
      <c r="AJ127" s="124"/>
      <c r="AK127" s="209"/>
    </row>
    <row r="128" spans="1:37" ht="26.25">
      <c r="A128" s="205"/>
      <c r="B128" s="41" t="s">
        <v>73</v>
      </c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168"/>
      <c r="AD128" s="168"/>
      <c r="AE128" s="168"/>
      <c r="AF128" s="195"/>
      <c r="AG128" s="11"/>
      <c r="AH128" s="11"/>
      <c r="AI128" s="11"/>
      <c r="AJ128" s="4"/>
      <c r="AK128" s="209"/>
    </row>
    <row r="129" spans="1:37" ht="15.75">
      <c r="A129" s="205"/>
      <c r="B129" s="31" t="s">
        <v>74</v>
      </c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8"/>
      <c r="AD129" s="28"/>
      <c r="AE129" s="28"/>
      <c r="AF129" s="195"/>
      <c r="AG129" s="11"/>
      <c r="AH129" s="11"/>
      <c r="AI129" s="11"/>
      <c r="AJ129" s="4"/>
      <c r="AK129" s="209"/>
    </row>
    <row r="130" spans="1:37" ht="15">
      <c r="A130" s="205"/>
      <c r="B130" s="32"/>
      <c r="C130" s="42" t="s">
        <v>32</v>
      </c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195"/>
      <c r="AG130" s="11"/>
      <c r="AH130" s="11"/>
      <c r="AI130" s="11"/>
      <c r="AJ130" s="4"/>
      <c r="AK130" s="209"/>
    </row>
    <row r="131" spans="1:37" ht="15">
      <c r="A131" s="205"/>
      <c r="B131" s="32"/>
      <c r="C131" s="42" t="s">
        <v>75</v>
      </c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195"/>
      <c r="AG131" s="11"/>
      <c r="AH131" s="11"/>
      <c r="AI131" s="11"/>
      <c r="AJ131" s="4"/>
      <c r="AK131" s="209"/>
    </row>
    <row r="132" spans="1:37" ht="15">
      <c r="A132" s="205"/>
      <c r="B132" s="32"/>
      <c r="C132" s="42" t="s">
        <v>76</v>
      </c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195"/>
      <c r="AG132" s="11"/>
      <c r="AH132" s="11"/>
      <c r="AI132" s="11"/>
      <c r="AJ132" s="4"/>
      <c r="AK132" s="209"/>
    </row>
    <row r="133" spans="1:37" ht="15">
      <c r="A133" s="205"/>
      <c r="B133" s="32"/>
      <c r="C133" s="42" t="s">
        <v>77</v>
      </c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195"/>
      <c r="AG133" s="11"/>
      <c r="AH133" s="11"/>
      <c r="AI133" s="11"/>
      <c r="AJ133" s="4"/>
      <c r="AK133" s="209"/>
    </row>
    <row r="134" spans="1:37" ht="15">
      <c r="A134" s="205"/>
      <c r="B134" s="32"/>
      <c r="C134" s="42" t="s">
        <v>78</v>
      </c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195"/>
      <c r="AG134" s="11"/>
      <c r="AH134" s="11"/>
      <c r="AI134" s="11"/>
      <c r="AJ134" s="4"/>
      <c r="AK134" s="209"/>
    </row>
    <row r="135" spans="1:37" ht="15">
      <c r="A135" s="205"/>
      <c r="B135" s="32"/>
      <c r="C135" s="42" t="s">
        <v>79</v>
      </c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195"/>
      <c r="AG135" s="11"/>
      <c r="AH135" s="11"/>
      <c r="AI135" s="11"/>
      <c r="AJ135" s="4"/>
      <c r="AK135" s="209"/>
    </row>
    <row r="136" spans="1:37" ht="15">
      <c r="A136" s="205"/>
      <c r="B136" s="32"/>
      <c r="C136" s="42" t="s">
        <v>33</v>
      </c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195"/>
      <c r="AG136" s="11"/>
      <c r="AH136" s="11"/>
      <c r="AI136" s="11"/>
      <c r="AJ136" s="4"/>
      <c r="AK136" s="209"/>
    </row>
    <row r="137" spans="1:37" ht="16.5" thickBot="1">
      <c r="A137" s="215"/>
      <c r="B137" s="216" t="s">
        <v>96</v>
      </c>
      <c r="C137" s="217"/>
      <c r="D137" s="218"/>
      <c r="E137" s="218"/>
      <c r="F137" s="218"/>
      <c r="G137" s="218"/>
      <c r="H137" s="218"/>
      <c r="I137" s="218"/>
      <c r="J137" s="218"/>
      <c r="K137" s="218"/>
      <c r="L137" s="218"/>
      <c r="M137" s="218"/>
      <c r="N137" s="218"/>
      <c r="O137" s="218"/>
      <c r="P137" s="218"/>
      <c r="Q137" s="218"/>
      <c r="R137" s="218"/>
      <c r="S137" s="218"/>
      <c r="T137" s="218"/>
      <c r="U137" s="218"/>
      <c r="V137" s="218"/>
      <c r="W137" s="218"/>
      <c r="X137" s="218"/>
      <c r="Y137" s="218"/>
      <c r="Z137" s="218"/>
      <c r="AA137" s="218"/>
      <c r="AB137" s="218"/>
      <c r="AC137" s="218"/>
      <c r="AD137" s="218"/>
      <c r="AE137" s="218"/>
      <c r="AF137" s="219"/>
      <c r="AG137" s="220"/>
      <c r="AH137" s="220"/>
      <c r="AI137" s="220"/>
      <c r="AJ137" s="221"/>
      <c r="AK137" s="222"/>
    </row>
    <row r="139" spans="1:28" ht="12.75">
      <c r="A139" s="27"/>
      <c r="X139" s="195"/>
      <c r="Y139" s="11"/>
      <c r="Z139" s="11"/>
      <c r="AA139" s="11"/>
      <c r="AB139" s="11"/>
    </row>
    <row r="140" spans="1:28" ht="12.75">
      <c r="A140" s="27"/>
      <c r="X140" s="195"/>
      <c r="Y140" s="11"/>
      <c r="Z140" s="11"/>
      <c r="AA140" s="11"/>
      <c r="AB140" s="11"/>
    </row>
    <row r="141" spans="1:28" ht="12.75">
      <c r="A141" s="27"/>
      <c r="X141" s="195"/>
      <c r="Y141" s="11"/>
      <c r="Z141" s="11"/>
      <c r="AA141" s="11"/>
      <c r="AB141" s="11"/>
    </row>
    <row r="142" spans="1:28" ht="12.75">
      <c r="A142" s="27"/>
      <c r="X142" s="195"/>
      <c r="Y142" s="11"/>
      <c r="Z142" s="11"/>
      <c r="AA142" s="11"/>
      <c r="AB142" s="11"/>
    </row>
    <row r="143" spans="1:28" ht="12.75">
      <c r="A143" s="27"/>
      <c r="X143" s="195"/>
      <c r="Y143" s="11"/>
      <c r="Z143" s="11"/>
      <c r="AA143" s="11"/>
      <c r="AB143" s="11"/>
    </row>
    <row r="144" spans="1:28" ht="12.75">
      <c r="A144" s="27"/>
      <c r="X144" s="195"/>
      <c r="Y144" s="11"/>
      <c r="Z144" s="11"/>
      <c r="AA144" s="11"/>
      <c r="AB144" s="11"/>
    </row>
    <row r="145" spans="1:28" ht="12.75">
      <c r="A145" s="27"/>
      <c r="X145" s="195"/>
      <c r="Y145" s="11"/>
      <c r="Z145" s="11"/>
      <c r="AA145" s="11"/>
      <c r="AB145" s="11"/>
    </row>
    <row r="148" spans="11:31" ht="67.5">
      <c r="K148" s="4"/>
      <c r="L148" s="4"/>
      <c r="M148" s="55"/>
      <c r="N148" s="55"/>
      <c r="O148" s="70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4"/>
      <c r="AA148" s="4"/>
      <c r="AB148" s="4"/>
      <c r="AC148" s="4"/>
      <c r="AD148" s="4"/>
      <c r="AE148" s="4"/>
    </row>
    <row r="149" spans="11:31" ht="18">
      <c r="K149" s="4"/>
      <c r="L149" s="4"/>
      <c r="M149" s="55"/>
      <c r="N149" s="55"/>
      <c r="O149" s="55"/>
      <c r="P149" s="55"/>
      <c r="Q149" s="144"/>
      <c r="R149" s="55"/>
      <c r="S149" s="55"/>
      <c r="T149" s="55"/>
      <c r="U149" s="55"/>
      <c r="V149" s="55"/>
      <c r="W149" s="55"/>
      <c r="X149" s="55"/>
      <c r="Y149" s="55"/>
      <c r="Z149" s="4"/>
      <c r="AA149" s="4"/>
      <c r="AB149" s="4"/>
      <c r="AC149" s="4"/>
      <c r="AD149" s="4"/>
      <c r="AE149" s="4"/>
    </row>
    <row r="150" spans="11:31" ht="30">
      <c r="K150" s="4"/>
      <c r="L150" s="4"/>
      <c r="M150" s="55"/>
      <c r="N150" s="55"/>
      <c r="O150" s="55"/>
      <c r="P150" s="55"/>
      <c r="Q150" s="55"/>
      <c r="R150" s="56"/>
      <c r="S150" s="69"/>
      <c r="T150" s="69"/>
      <c r="U150" s="55"/>
      <c r="V150" s="55"/>
      <c r="W150" s="55"/>
      <c r="X150" s="55"/>
      <c r="Y150" s="55"/>
      <c r="Z150" s="4"/>
      <c r="AA150" s="4"/>
      <c r="AB150" s="4"/>
      <c r="AC150" s="4"/>
      <c r="AD150" s="4"/>
      <c r="AE150" s="4"/>
    </row>
    <row r="151" spans="11:31" ht="12.75"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</row>
    <row r="152" spans="11:31" ht="12.75"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</row>
    <row r="153" spans="11:31" ht="12.75"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</row>
    <row r="154" spans="11:31" ht="12.75"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</row>
    <row r="155" spans="11:31" ht="12.75"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</row>
    <row r="156" spans="11:31" ht="12.75"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</row>
  </sheetData>
  <sheetProtection formatCells="0" formatColumns="0" formatRows="0" insertRows="0"/>
  <protectedRanges>
    <protectedRange sqref="C11 C9" name="Range1_2"/>
    <protectedRange sqref="C120:AH121 B112:AH116 B111:AG111" name="Range1_2_1"/>
    <protectedRange sqref="B110:AF110 W108:AB108 B109:Q109 S109:AB109 W107:X107 Z107 AD109:AF109 AE17:AE106 AD107:AD108 AF107:AF108 AG17:AH96 AH107:AH110 AG97:AG106" name="Range1_2_2"/>
    <protectedRange sqref="W17:AC67 W68:X106 Z68:Z106 AC68:AC94 AA68:AA107 Y68:Y107" name="Range1_1_1"/>
    <protectedRange sqref="C15:AH15" name="Range1_2_4"/>
    <protectedRange sqref="C119 AB119" name="Range1_2_1_1"/>
    <protectedRange sqref="B17:B68 B69:Q108 S69:V108 R69:R109 AB68:AB107 AC95:AC109 AD17:AD106 AE69:AE108 AF17:AF106 AG96:AG110 AH97:AH111 D17:V68 C17:C106" name="Range1"/>
  </protectedRanges>
  <printOptions gridLines="1"/>
  <pageMargins left="0.11" right="0.2" top="0.66" bottom="0.03" header="0.3" footer="0.26"/>
  <pageSetup fitToHeight="1" fitToWidth="1" horizontalDpi="600" verticalDpi="600" orientation="landscape" scale="42" r:id="rId2"/>
  <ignoredErrors>
    <ignoredError sqref="U118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80" zoomScaleNormal="80" zoomScalePageLayoutView="0" workbookViewId="0" topLeftCell="A1">
      <selection activeCell="N58" sqref="N58"/>
    </sheetView>
  </sheetViews>
  <sheetFormatPr defaultColWidth="9.140625" defaultRowHeight="12.75"/>
  <sheetData/>
  <sheetProtection/>
  <printOptions horizontalCentered="1"/>
  <pageMargins left="0.25" right="0.25" top="0.39" bottom="0.32" header="0.17" footer="0.19"/>
  <pageSetup fitToHeight="1" fitToWidth="1" horizontalDpi="600" verticalDpi="600" orientation="landscape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Mickman Brothers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 Riddel</dc:creator>
  <cp:keywords/>
  <dc:description/>
  <cp:lastModifiedBy>Brad C. Berthiaume</cp:lastModifiedBy>
  <cp:lastPrinted>2018-05-30T15:48:25Z</cp:lastPrinted>
  <dcterms:created xsi:type="dcterms:W3CDTF">2000-08-03T01:15:10Z</dcterms:created>
  <dcterms:modified xsi:type="dcterms:W3CDTF">2019-10-18T15:41:28Z</dcterms:modified>
  <cp:category/>
  <cp:version/>
  <cp:contentType/>
  <cp:contentStatus/>
</cp:coreProperties>
</file>