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6180" tabRatio="678" activeTab="1"/>
  </bookViews>
  <sheets>
    <sheet name="Instructions" sheetId="1" r:id="rId1"/>
    <sheet name="2019 Fundraising SS" sheetId="2" r:id="rId2"/>
    <sheet name="Group Progress Bar Chart" sheetId="3" r:id="rId3"/>
    <sheet name="Sales Pie Chart" sheetId="4" r:id="rId4"/>
    <sheet name="Member Sales Bar Chart" sheetId="5" r:id="rId5"/>
  </sheets>
  <definedNames>
    <definedName name="_xlnm.Print_Area" localSheetId="1">'2019 Fundraising SS'!$A$2:$AK$87</definedName>
  </definedNames>
  <calcPr fullCalcOnLoad="1"/>
</workbook>
</file>

<file path=xl/sharedStrings.xml><?xml version="1.0" encoding="utf-8"?>
<sst xmlns="http://schemas.openxmlformats.org/spreadsheetml/2006/main" count="103" uniqueCount="101">
  <si>
    <t>Your Product Cost</t>
  </si>
  <si>
    <t xml:space="preserve">Total </t>
  </si>
  <si>
    <t>Member</t>
  </si>
  <si>
    <t>Total Costs per Product</t>
  </si>
  <si>
    <t>Group Total Costs</t>
  </si>
  <si>
    <t>Group Total Sales</t>
  </si>
  <si>
    <t>Greens</t>
  </si>
  <si>
    <t>Group Profits</t>
  </si>
  <si>
    <t>Holiday Gift Products</t>
  </si>
  <si>
    <t>Products</t>
  </si>
  <si>
    <t>Total Products Sold</t>
  </si>
  <si>
    <t xml:space="preserve">Profit $$ Goal: </t>
  </si>
  <si>
    <t>TOTAL FUNDRAISING</t>
  </si>
  <si>
    <t># of Members:</t>
  </si>
  <si>
    <t>Enter values that correspond to your group's fundraiser in pink cells</t>
  </si>
  <si>
    <t xml:space="preserve">           - Selling Prices</t>
  </si>
  <si>
    <t xml:space="preserve">           - Shipping Costs</t>
  </si>
  <si>
    <t xml:space="preserve">           - Fundraiser $$ Profit Goal</t>
  </si>
  <si>
    <t xml:space="preserve">           - # of Members Selling</t>
  </si>
  <si>
    <t xml:space="preserve">           - Greenzit Costs (if applicable)</t>
  </si>
  <si>
    <t>As members report sales, enter the # of items sold in the appropriate cells.</t>
  </si>
  <si>
    <t>Moniter the progress of your fundraiser using the Charts provided</t>
  </si>
  <si>
    <t>Your Selling Price</t>
  </si>
  <si>
    <t>Profit</t>
  </si>
  <si>
    <t>(see instructions below)</t>
  </si>
  <si>
    <t>Unit Sales Goal per member</t>
  </si>
  <si>
    <t>Unit Sales
per</t>
  </si>
  <si>
    <t>$$ Sales
per</t>
  </si>
  <si>
    <t>earned                  per</t>
  </si>
  <si>
    <t>BENEFITS OF USING THE FUNDRAISING TALLY SHEET:</t>
  </si>
  <si>
    <t>2.  This tool makes it easy to view your group's Total Product Sales, Costs and Profits!</t>
  </si>
  <si>
    <t xml:space="preserve">4.  This spreadsheet contains the information you will need to complete your Guesstimate, Final order, and your HGP Organizational Order Form. </t>
  </si>
  <si>
    <t>1. Enter each of your members' names</t>
  </si>
  <si>
    <t>7. You're ready to go! Record your members' sales to track the progress of your fundraiser!</t>
  </si>
  <si>
    <r>
      <t xml:space="preserve">Total Units Sales Goal 
</t>
    </r>
    <r>
      <rPr>
        <i/>
        <sz val="9"/>
        <rFont val="Arial"/>
        <family val="2"/>
      </rPr>
      <t>(assumes $5 profit per unit sold)</t>
    </r>
  </si>
  <si>
    <t>Insert Greenzit cost (if applicable)</t>
  </si>
  <si>
    <r>
      <t xml:space="preserve">Shipping Cost </t>
    </r>
    <r>
      <rPr>
        <sz val="8"/>
        <rFont val="Arial"/>
        <family val="2"/>
      </rPr>
      <t>(if applicable)</t>
    </r>
  </si>
  <si>
    <t>Holiday Gift Classic Wreath</t>
  </si>
  <si>
    <t>Holiday Gift Victorian Wreath</t>
  </si>
  <si>
    <t>Holiday Gift Wintergreen Wreath</t>
  </si>
  <si>
    <t>Items Sold</t>
  </si>
  <si>
    <t>We are more than happy to answer any questions!  Please call (800) 446-4229 with any questions.</t>
  </si>
  <si>
    <t xml:space="preserve">
Fundraising 
Results</t>
  </si>
  <si>
    <t xml:space="preserve">
(Next 
Column)</t>
  </si>
  <si>
    <t>Case Quanities To Order</t>
  </si>
  <si>
    <t>Members' Names</t>
  </si>
  <si>
    <t>3.  Track Progress towards your Fundraising Goals with the Bar Charts included in this tool (see tabs below).  These are a great motivational tools for your members.</t>
  </si>
  <si>
    <t>25" Classic Wreath</t>
  </si>
  <si>
    <t>25" Victorian Wreath</t>
  </si>
  <si>
    <t>28" Classic Wreath</t>
  </si>
  <si>
    <t>28" Victorian Wreath</t>
  </si>
  <si>
    <t>36" Classic Wreath</t>
  </si>
  <si>
    <t>36" Victorian Vreath</t>
  </si>
  <si>
    <t>48" Classic Wreath</t>
  </si>
  <si>
    <t>60" Classic Wreath</t>
  </si>
  <si>
    <t>Classic                          Spray</t>
  </si>
  <si>
    <t>Victorian Spray</t>
  </si>
  <si>
    <t>Cranberry Splash Spray</t>
  </si>
  <si>
    <t>25' Garlands</t>
  </si>
  <si>
    <t>50'  Garlands</t>
  </si>
  <si>
    <t>EZ Hanger</t>
  </si>
  <si>
    <t>LED Light Sets</t>
  </si>
  <si>
    <t>Decorator Bags</t>
  </si>
  <si>
    <t>Ttl Costs</t>
  </si>
  <si>
    <t>Ttl Sales</t>
  </si>
  <si>
    <t>PROFIT</t>
  </si>
  <si>
    <t>Holiday Gift Cranberry Splash Wreath</t>
  </si>
  <si>
    <t>25" Cranberry Splash Wreath</t>
  </si>
  <si>
    <t>28" Cranberry Splash Wreath</t>
  </si>
  <si>
    <t>36" Cranberry Splash Wreath</t>
  </si>
  <si>
    <t>Fundraiser Summary</t>
  </si>
  <si>
    <t>Candlelit Center - piece</t>
  </si>
  <si>
    <t>Holiday Gift Candlelit Center-   piece</t>
  </si>
  <si>
    <r>
      <t>HOW TO USE YOUR FUNDRAISING TALLY SHEET:</t>
    </r>
    <r>
      <rPr>
        <b/>
        <sz val="20"/>
        <rFont val="Arial"/>
        <family val="2"/>
      </rPr>
      <t xml:space="preserve">  </t>
    </r>
  </si>
  <si>
    <t>NOTE: Please replace values in pink cells with values that correspond to your organizations costs &amp; Prices. Do not delete any rows or columns, this will render your formulas inneffective.</t>
  </si>
  <si>
    <t>2. Enter your Profit $$ Sales Goal (Cell 2C)</t>
  </si>
  <si>
    <t>3. Enter the # of members selling (Cell 3C)</t>
  </si>
  <si>
    <t>4. Enter your Selling Prices (Line 9)</t>
  </si>
  <si>
    <t>5. Enter the Shipping Costs for your zone (if applicable) (Line 39)</t>
  </si>
  <si>
    <t>6. Enter your Greenzit costs (if applicable) - (Line 40)</t>
  </si>
  <si>
    <t xml:space="preserve">          In some cases, this quantity will be more than your members have 'pre-sold'. Over all the decades thousands of groups have been using our</t>
  </si>
  <si>
    <t xml:space="preserve">          Tradtitional Program, few have had any problem selling these additional items. This is due to the likelyhood that your customers will request</t>
  </si>
  <si>
    <t xml:space="preserve">          to purchase more items than they have pre-ordered. In most cases, our customers wish they had ordered more cases than they origonally requested.</t>
  </si>
  <si>
    <t xml:space="preserve">          If you still have a few items left over, brainstorm with your membes to request a 'sale event' at church, school or local business that can use them as gifts.</t>
  </si>
  <si>
    <t xml:space="preserve">Average </t>
  </si>
  <si>
    <t>Total Units sold</t>
  </si>
  <si>
    <t>Holiday Gift         Live Christmas Tree</t>
  </si>
  <si>
    <t>25" Wintergreen Wreath</t>
  </si>
  <si>
    <t>28" Wintergreen Wreath</t>
  </si>
  <si>
    <t>36" Wintergreen Wreath</t>
  </si>
  <si>
    <t>Winter-green Spray</t>
  </si>
  <si>
    <t>Table Top Christmas Tree</t>
  </si>
  <si>
    <t>Holiday Gift  Table Top Christmas Tree</t>
  </si>
  <si>
    <t>Items sold per Member</t>
  </si>
  <si>
    <t>My Group's 2019 Fundraising Goals:</t>
  </si>
  <si>
    <t>2019 Fundraising Tally Spreadsheet</t>
  </si>
  <si>
    <t>NOTE #2: If using this sheet as a basis for filling out your FINAL ORDER FORM, use Line #43 which has the case quantities needed for ordering. All items Traditional Program Products need to be ordered in case quantities.</t>
  </si>
  <si>
    <t>1.  This is an excellent tool for managing and tracking your Group's progress towards its 2019 Fundraising Goal!</t>
  </si>
  <si>
    <t>Instructions for using the 2019 Fundraising Tally Spreadsheet</t>
  </si>
  <si>
    <t>Clear the white area with the order numbers &amp; the members names in the 2019 Fundraising Spreadsheet (see tabs below)</t>
  </si>
  <si>
    <t>NOTE: As you know, all Traditional Program Products need to be ordered in case quantities, the values in Row #43.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</si>
</sst>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b/>
      <u val="single"/>
      <sz val="20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7.75"/>
      <name val="Arial"/>
      <family val="2"/>
    </font>
    <font>
      <b/>
      <sz val="7.75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b/>
      <sz val="54"/>
      <color indexed="10"/>
      <name val="Arial"/>
      <family val="2"/>
    </font>
    <font>
      <sz val="11"/>
      <name val="Calibri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b/>
      <sz val="36"/>
      <name val="Arial"/>
      <family val="2"/>
    </font>
    <font>
      <sz val="10"/>
      <color indexed="8"/>
      <name val="Calibri"/>
      <family val="0"/>
    </font>
    <font>
      <b/>
      <i/>
      <sz val="25"/>
      <color indexed="8"/>
      <name val="Calibri"/>
      <family val="0"/>
    </font>
    <font>
      <sz val="13.8"/>
      <color indexed="8"/>
      <name val="Calibri"/>
      <family val="0"/>
    </font>
    <font>
      <sz val="9.2"/>
      <color indexed="8"/>
      <name val="Calibri"/>
      <family val="0"/>
    </font>
    <font>
      <b/>
      <sz val="2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8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double"/>
    </border>
    <border>
      <left style="medium"/>
      <right/>
      <top style="thin"/>
      <bottom style="thin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4" fontId="2" fillId="33" borderId="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44" fontId="0" fillId="0" borderId="0" xfId="44" applyBorder="1" applyAlignment="1">
      <alignment/>
    </xf>
    <xf numFmtId="0" fontId="2" fillId="35" borderId="11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ill="1" applyBorder="1" applyAlignment="1">
      <alignment/>
    </xf>
    <xf numFmtId="44" fontId="5" fillId="35" borderId="12" xfId="44" applyFont="1" applyFill="1" applyBorder="1" applyAlignment="1">
      <alignment/>
    </xf>
    <xf numFmtId="44" fontId="5" fillId="35" borderId="13" xfId="44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37" fontId="0" fillId="34" borderId="14" xfId="0" applyNumberFormat="1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0" fillId="35" borderId="15" xfId="0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37" fontId="0" fillId="34" borderId="13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8" fillId="0" borderId="16" xfId="0" applyFont="1" applyFill="1" applyBorder="1" applyAlignment="1">
      <alignment horizontal="left"/>
    </xf>
    <xf numFmtId="0" fontId="6" fillId="37" borderId="17" xfId="0" applyFont="1" applyFill="1" applyBorder="1" applyAlignment="1">
      <alignment horizontal="centerContinuous"/>
    </xf>
    <xf numFmtId="0" fontId="2" fillId="37" borderId="17" xfId="0" applyFont="1" applyFill="1" applyBorder="1" applyAlignment="1">
      <alignment horizontal="centerContinuous"/>
    </xf>
    <xf numFmtId="0" fontId="2" fillId="37" borderId="18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35" borderId="0" xfId="0" applyFill="1" applyBorder="1" applyAlignment="1">
      <alignment/>
    </xf>
    <xf numFmtId="44" fontId="0" fillId="35" borderId="0" xfId="44" applyFill="1" applyBorder="1" applyAlignment="1">
      <alignment/>
    </xf>
    <xf numFmtId="44" fontId="0" fillId="35" borderId="19" xfId="44" applyFill="1" applyBorder="1" applyAlignment="1">
      <alignment/>
    </xf>
    <xf numFmtId="0" fontId="7" fillId="35" borderId="20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44" fontId="2" fillId="0" borderId="0" xfId="44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10" fillId="35" borderId="24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44" fontId="0" fillId="34" borderId="25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34" borderId="10" xfId="0" applyFont="1" applyFill="1" applyBorder="1" applyAlignment="1">
      <alignment horizontal="center" wrapText="1"/>
    </xf>
    <xf numFmtId="0" fontId="14" fillId="34" borderId="0" xfId="0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4" fillId="34" borderId="26" xfId="0" applyFont="1" applyFill="1" applyBorder="1" applyAlignment="1">
      <alignment/>
    </xf>
    <xf numFmtId="0" fontId="14" fillId="36" borderId="11" xfId="0" applyFont="1" applyFill="1" applyBorder="1" applyAlignment="1">
      <alignment/>
    </xf>
    <xf numFmtId="44" fontId="15" fillId="36" borderId="27" xfId="44" applyFont="1" applyFill="1" applyBorder="1" applyAlignment="1">
      <alignment horizontal="centerContinuous"/>
    </xf>
    <xf numFmtId="0" fontId="4" fillId="35" borderId="28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29" xfId="0" applyFont="1" applyFill="1" applyBorder="1" applyAlignment="1">
      <alignment horizontal="centerContinuous"/>
    </xf>
    <xf numFmtId="0" fontId="9" fillId="0" borderId="29" xfId="0" applyFont="1" applyFill="1" applyBorder="1" applyAlignment="1">
      <alignment horizontal="center" wrapText="1"/>
    </xf>
    <xf numFmtId="1" fontId="9" fillId="0" borderId="30" xfId="0" applyNumberFormat="1" applyFont="1" applyFill="1" applyBorder="1" applyAlignment="1">
      <alignment horizontal="centerContinuous"/>
    </xf>
    <xf numFmtId="0" fontId="9" fillId="34" borderId="0" xfId="0" applyFont="1" applyFill="1" applyBorder="1" applyAlignment="1">
      <alignment horizontal="center" vertical="justify"/>
    </xf>
    <xf numFmtId="0" fontId="4" fillId="35" borderId="16" xfId="0" applyFont="1" applyFill="1" applyBorder="1" applyAlignment="1">
      <alignment horizontal="center" wrapText="1"/>
    </xf>
    <xf numFmtId="0" fontId="9" fillId="35" borderId="29" xfId="0" applyFont="1" applyFill="1" applyBorder="1" applyAlignment="1">
      <alignment/>
    </xf>
    <xf numFmtId="0" fontId="9" fillId="34" borderId="30" xfId="0" applyFont="1" applyFill="1" applyBorder="1" applyAlignment="1">
      <alignment/>
    </xf>
    <xf numFmtId="0" fontId="9" fillId="0" borderId="28" xfId="0" applyFont="1" applyFill="1" applyBorder="1" applyAlignment="1">
      <alignment horizontal="centerContinuous"/>
    </xf>
    <xf numFmtId="0" fontId="9" fillId="0" borderId="28" xfId="0" applyFont="1" applyFill="1" applyBorder="1" applyAlignment="1">
      <alignment horizontal="center" wrapText="1"/>
    </xf>
    <xf numFmtId="1" fontId="9" fillId="0" borderId="31" xfId="0" applyNumberFormat="1" applyFont="1" applyFill="1" applyBorder="1" applyAlignment="1">
      <alignment horizontal="centerContinuous"/>
    </xf>
    <xf numFmtId="0" fontId="2" fillId="38" borderId="17" xfId="0" applyFont="1" applyFill="1" applyBorder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8" fillId="0" borderId="0" xfId="0" applyFont="1" applyFill="1" applyBorder="1" applyAlignment="1">
      <alignment/>
    </xf>
    <xf numFmtId="7" fontId="0" fillId="34" borderId="32" xfId="0" applyNumberFormat="1" applyFont="1" applyFill="1" applyBorder="1" applyAlignment="1">
      <alignment horizontal="center"/>
    </xf>
    <xf numFmtId="7" fontId="14" fillId="34" borderId="33" xfId="0" applyNumberFormat="1" applyFont="1" applyFill="1" applyBorder="1" applyAlignment="1">
      <alignment horizontal="center" vertical="justify"/>
    </xf>
    <xf numFmtId="7" fontId="0" fillId="34" borderId="33" xfId="0" applyNumberFormat="1" applyFont="1" applyFill="1" applyBorder="1" applyAlignment="1">
      <alignment horizontal="center"/>
    </xf>
    <xf numFmtId="7" fontId="0" fillId="33" borderId="14" xfId="0" applyNumberFormat="1" applyFill="1" applyBorder="1" applyAlignment="1">
      <alignment/>
    </xf>
    <xf numFmtId="7" fontId="0" fillId="34" borderId="34" xfId="0" applyNumberFormat="1" applyFill="1" applyBorder="1" applyAlignment="1">
      <alignment/>
    </xf>
    <xf numFmtId="7" fontId="0" fillId="34" borderId="35" xfId="0" applyNumberFormat="1" applyFill="1" applyBorder="1" applyAlignment="1">
      <alignment/>
    </xf>
    <xf numFmtId="7" fontId="0" fillId="0" borderId="0" xfId="0" applyNumberFormat="1" applyAlignment="1">
      <alignment/>
    </xf>
    <xf numFmtId="37" fontId="0" fillId="33" borderId="13" xfId="44" applyNumberFormat="1" applyFont="1" applyFill="1" applyBorder="1" applyAlignment="1">
      <alignment horizontal="centerContinuous"/>
    </xf>
    <xf numFmtId="37" fontId="0" fillId="33" borderId="33" xfId="44" applyNumberFormat="1" applyFont="1" applyFill="1" applyBorder="1" applyAlignment="1">
      <alignment horizontal="centerContinuous"/>
    </xf>
    <xf numFmtId="37" fontId="0" fillId="33" borderId="0" xfId="44" applyNumberFormat="1" applyFont="1" applyFill="1" applyBorder="1" applyAlignment="1">
      <alignment horizontal="centerContinuous"/>
    </xf>
    <xf numFmtId="37" fontId="0" fillId="0" borderId="36" xfId="44" applyNumberFormat="1" applyFont="1" applyBorder="1" applyAlignment="1">
      <alignment/>
    </xf>
    <xf numFmtId="37" fontId="0" fillId="0" borderId="13" xfId="44" applyNumberFormat="1" applyFont="1" applyBorder="1" applyAlignment="1">
      <alignment/>
    </xf>
    <xf numFmtId="37" fontId="0" fillId="0" borderId="37" xfId="44" applyNumberFormat="1" applyFont="1" applyBorder="1" applyAlignment="1">
      <alignment/>
    </xf>
    <xf numFmtId="37" fontId="0" fillId="37" borderId="28" xfId="44" applyNumberFormat="1" applyFont="1" applyFill="1" applyBorder="1" applyAlignment="1">
      <alignment/>
    </xf>
    <xf numFmtId="44" fontId="5" fillId="39" borderId="13" xfId="44" applyFont="1" applyFill="1" applyBorder="1" applyAlignment="1">
      <alignment/>
    </xf>
    <xf numFmtId="44" fontId="5" fillId="39" borderId="34" xfId="44" applyFont="1" applyFill="1" applyBorder="1" applyAlignment="1">
      <alignment/>
    </xf>
    <xf numFmtId="44" fontId="5" fillId="39" borderId="36" xfId="44" applyFont="1" applyFill="1" applyBorder="1" applyAlignment="1">
      <alignment/>
    </xf>
    <xf numFmtId="0" fontId="5" fillId="39" borderId="13" xfId="0" applyFont="1" applyFill="1" applyBorder="1" applyAlignment="1">
      <alignment/>
    </xf>
    <xf numFmtId="0" fontId="5" fillId="39" borderId="36" xfId="0" applyFont="1" applyFill="1" applyBorder="1" applyAlignment="1">
      <alignment/>
    </xf>
    <xf numFmtId="44" fontId="0" fillId="0" borderId="0" xfId="44" applyFont="1" applyBorder="1" applyAlignment="1">
      <alignment/>
    </xf>
    <xf numFmtId="0" fontId="9" fillId="34" borderId="38" xfId="0" applyFont="1" applyFill="1" applyBorder="1" applyAlignment="1">
      <alignment horizontal="center" vertical="justify" wrapText="1"/>
    </xf>
    <xf numFmtId="44" fontId="0" fillId="34" borderId="0" xfId="0" applyNumberFormat="1" applyFont="1" applyFill="1" applyBorder="1" applyAlignment="1">
      <alignment/>
    </xf>
    <xf numFmtId="37" fontId="0" fillId="34" borderId="0" xfId="0" applyNumberFormat="1" applyFont="1" applyFill="1" applyBorder="1" applyAlignment="1">
      <alignment/>
    </xf>
    <xf numFmtId="0" fontId="2" fillId="37" borderId="39" xfId="0" applyFont="1" applyFill="1" applyBorder="1" applyAlignment="1">
      <alignment/>
    </xf>
    <xf numFmtId="0" fontId="4" fillId="36" borderId="40" xfId="0" applyFont="1" applyFill="1" applyBorder="1" applyAlignment="1">
      <alignment/>
    </xf>
    <xf numFmtId="37" fontId="0" fillId="40" borderId="13" xfId="44" applyNumberFormat="1" applyFont="1" applyFill="1" applyBorder="1" applyAlignment="1">
      <alignment/>
    </xf>
    <xf numFmtId="37" fontId="0" fillId="40" borderId="25" xfId="44" applyNumberFormat="1" applyFont="1" applyFill="1" applyBorder="1" applyAlignment="1">
      <alignment/>
    </xf>
    <xf numFmtId="0" fontId="0" fillId="35" borderId="16" xfId="0" applyFill="1" applyBorder="1" applyAlignment="1">
      <alignment horizontal="center" wrapText="1"/>
    </xf>
    <xf numFmtId="0" fontId="6" fillId="35" borderId="41" xfId="0" applyFont="1" applyFill="1" applyBorder="1" applyAlignment="1">
      <alignment horizontal="right"/>
    </xf>
    <xf numFmtId="0" fontId="5" fillId="35" borderId="35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7" fillId="38" borderId="42" xfId="0" applyFont="1" applyFill="1" applyBorder="1" applyAlignment="1">
      <alignment horizontal="centerContinuous"/>
    </xf>
    <xf numFmtId="0" fontId="11" fillId="41" borderId="16" xfId="0" applyFont="1" applyFill="1" applyBorder="1" applyAlignment="1">
      <alignment/>
    </xf>
    <xf numFmtId="0" fontId="9" fillId="41" borderId="43" xfId="0" applyFont="1" applyFill="1" applyBorder="1" applyAlignment="1">
      <alignment/>
    </xf>
    <xf numFmtId="0" fontId="9" fillId="41" borderId="44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1" fontId="9" fillId="35" borderId="13" xfId="0" applyNumberFormat="1" applyFont="1" applyFill="1" applyBorder="1" applyAlignment="1">
      <alignment horizontal="centerContinuous"/>
    </xf>
    <xf numFmtId="44" fontId="4" fillId="36" borderId="45" xfId="46" applyFont="1" applyFill="1" applyBorder="1" applyAlignment="1" applyProtection="1">
      <alignment/>
      <protection locked="0"/>
    </xf>
    <xf numFmtId="44" fontId="4" fillId="36" borderId="46" xfId="46" applyFont="1" applyFill="1" applyBorder="1" applyAlignment="1" applyProtection="1">
      <alignment/>
      <protection locked="0"/>
    </xf>
    <xf numFmtId="44" fontId="4" fillId="36" borderId="47" xfId="46" applyFont="1" applyFill="1" applyBorder="1" applyAlignment="1" applyProtection="1">
      <alignment/>
      <protection locked="0"/>
    </xf>
    <xf numFmtId="44" fontId="4" fillId="36" borderId="48" xfId="46" applyFont="1" applyFill="1" applyBorder="1" applyAlignment="1" applyProtection="1">
      <alignment/>
      <protection locked="0"/>
    </xf>
    <xf numFmtId="44" fontId="4" fillId="36" borderId="0" xfId="46" applyFont="1" applyFill="1" applyBorder="1" applyAlignment="1" applyProtection="1">
      <alignment/>
      <protection locked="0"/>
    </xf>
    <xf numFmtId="0" fontId="15" fillId="36" borderId="49" xfId="0" applyFont="1" applyFill="1" applyBorder="1" applyAlignment="1">
      <alignment horizontal="centerContinuous"/>
    </xf>
    <xf numFmtId="0" fontId="14" fillId="38" borderId="12" xfId="56" applyFont="1" applyFill="1" applyBorder="1" applyAlignment="1">
      <alignment horizontal="center" vertical="justify"/>
      <protection/>
    </xf>
    <xf numFmtId="0" fontId="14" fillId="38" borderId="13" xfId="56" applyFont="1" applyFill="1" applyBorder="1" applyAlignment="1">
      <alignment horizontal="center" vertical="justify"/>
      <protection/>
    </xf>
    <xf numFmtId="0" fontId="14" fillId="37" borderId="13" xfId="56" applyFont="1" applyFill="1" applyBorder="1" applyAlignment="1">
      <alignment horizontal="center" wrapText="1"/>
      <protection/>
    </xf>
    <xf numFmtId="0" fontId="14" fillId="37" borderId="36" xfId="56" applyFont="1" applyFill="1" applyBorder="1" applyAlignment="1">
      <alignment horizontal="center" wrapText="1"/>
      <protection/>
    </xf>
    <xf numFmtId="44" fontId="12" fillId="36" borderId="18" xfId="46" applyFont="1" applyFill="1" applyBorder="1" applyAlignment="1">
      <alignment/>
    </xf>
    <xf numFmtId="44" fontId="12" fillId="36" borderId="31" xfId="46" applyFont="1" applyFill="1" applyBorder="1" applyAlignment="1">
      <alignment/>
    </xf>
    <xf numFmtId="44" fontId="15" fillId="38" borderId="50" xfId="44" applyFont="1" applyFill="1" applyBorder="1" applyAlignment="1">
      <alignment horizontal="centerContinuous"/>
    </xf>
    <xf numFmtId="44" fontId="15" fillId="38" borderId="29" xfId="46" applyFont="1" applyFill="1" applyBorder="1" applyAlignment="1">
      <alignment horizontal="centerContinuous"/>
    </xf>
    <xf numFmtId="0" fontId="46" fillId="38" borderId="30" xfId="56" applyFill="1" applyBorder="1" applyAlignment="1">
      <alignment horizontal="centerContinuous"/>
      <protection/>
    </xf>
    <xf numFmtId="44" fontId="6" fillId="38" borderId="28" xfId="46" applyFont="1" applyFill="1" applyBorder="1" applyAlignment="1">
      <alignment horizontal="centerContinuous"/>
    </xf>
    <xf numFmtId="0" fontId="46" fillId="38" borderId="31" xfId="56" applyFill="1" applyBorder="1" applyAlignment="1">
      <alignment horizontal="centerContinuous"/>
      <protection/>
    </xf>
    <xf numFmtId="0" fontId="7" fillId="37" borderId="17" xfId="0" applyFont="1" applyFill="1" applyBorder="1" applyAlignment="1">
      <alignment horizontal="centerContinuous"/>
    </xf>
    <xf numFmtId="0" fontId="14" fillId="38" borderId="51" xfId="56" applyFont="1" applyFill="1" applyBorder="1" applyAlignment="1">
      <alignment horizontal="center" vertical="justify"/>
      <protection/>
    </xf>
    <xf numFmtId="37" fontId="5" fillId="33" borderId="51" xfId="44" applyNumberFormat="1" applyFont="1" applyFill="1" applyBorder="1" applyAlignment="1">
      <alignment horizontal="centerContinuous"/>
    </xf>
    <xf numFmtId="37" fontId="0" fillId="0" borderId="51" xfId="44" applyNumberFormat="1" applyFont="1" applyBorder="1" applyAlignment="1">
      <alignment/>
    </xf>
    <xf numFmtId="1" fontId="9" fillId="34" borderId="30" xfId="0" applyNumberFormat="1" applyFont="1" applyFill="1" applyBorder="1" applyAlignment="1">
      <alignment/>
    </xf>
    <xf numFmtId="0" fontId="2" fillId="38" borderId="42" xfId="0" applyFont="1" applyFill="1" applyBorder="1" applyAlignment="1">
      <alignment horizontal="centerContinuous"/>
    </xf>
    <xf numFmtId="0" fontId="0" fillId="34" borderId="52" xfId="0" applyFont="1" applyFill="1" applyBorder="1" applyAlignment="1">
      <alignment horizontal="center"/>
    </xf>
    <xf numFmtId="0" fontId="2" fillId="34" borderId="49" xfId="0" applyFont="1" applyFill="1" applyBorder="1" applyAlignment="1">
      <alignment horizontal="center"/>
    </xf>
    <xf numFmtId="37" fontId="0" fillId="33" borderId="12" xfId="44" applyNumberFormat="1" applyFont="1" applyFill="1" applyBorder="1" applyAlignment="1">
      <alignment horizontal="centerContinuous"/>
    </xf>
    <xf numFmtId="0" fontId="6" fillId="37" borderId="53" xfId="0" applyFont="1" applyFill="1" applyBorder="1" applyAlignment="1">
      <alignment horizontal="centerContinuous"/>
    </xf>
    <xf numFmtId="0" fontId="2" fillId="38" borderId="54" xfId="0" applyFont="1" applyFill="1" applyBorder="1" applyAlignment="1">
      <alignment horizontal="centerContinuous"/>
    </xf>
    <xf numFmtId="37" fontId="0" fillId="0" borderId="13" xfId="46" applyNumberFormat="1" applyFont="1" applyBorder="1" applyAlignment="1">
      <alignment/>
    </xf>
    <xf numFmtId="37" fontId="0" fillId="0" borderId="36" xfId="46" applyNumberFormat="1" applyFont="1" applyBorder="1" applyAlignment="1">
      <alignment/>
    </xf>
    <xf numFmtId="37" fontId="0" fillId="0" borderId="37" xfId="46" applyNumberFormat="1" applyFont="1" applyBorder="1" applyAlignment="1">
      <alignment/>
    </xf>
    <xf numFmtId="37" fontId="0" fillId="0" borderId="36" xfId="46" applyNumberFormat="1" applyFont="1" applyBorder="1" applyAlignment="1">
      <alignment/>
    </xf>
    <xf numFmtId="37" fontId="0" fillId="0" borderId="13" xfId="46" applyNumberFormat="1" applyFont="1" applyBorder="1" applyAlignment="1">
      <alignment/>
    </xf>
    <xf numFmtId="37" fontId="0" fillId="0" borderId="37" xfId="46" applyNumberFormat="1" applyFont="1" applyBorder="1" applyAlignment="1">
      <alignment/>
    </xf>
    <xf numFmtId="37" fontId="0" fillId="0" borderId="25" xfId="46" applyNumberFormat="1" applyFont="1" applyBorder="1" applyAlignment="1">
      <alignment/>
    </xf>
    <xf numFmtId="37" fontId="0" fillId="0" borderId="12" xfId="46" applyNumberFormat="1" applyFont="1" applyBorder="1" applyAlignment="1">
      <alignment/>
    </xf>
    <xf numFmtId="0" fontId="21" fillId="0" borderId="0" xfId="0" applyFont="1" applyFill="1" applyBorder="1" applyAlignment="1">
      <alignment/>
    </xf>
    <xf numFmtId="37" fontId="0" fillId="0" borderId="12" xfId="44" applyNumberFormat="1" applyBorder="1" applyAlignment="1">
      <alignment/>
    </xf>
    <xf numFmtId="37" fontId="0" fillId="0" borderId="13" xfId="44" applyNumberFormat="1" applyBorder="1" applyAlignment="1">
      <alignment/>
    </xf>
    <xf numFmtId="37" fontId="0" fillId="0" borderId="13" xfId="44" applyNumberFormat="1" applyFont="1" applyBorder="1" applyAlignment="1">
      <alignment/>
    </xf>
    <xf numFmtId="44" fontId="2" fillId="35" borderId="12" xfId="46" applyFont="1" applyFill="1" applyBorder="1" applyAlignment="1">
      <alignment/>
    </xf>
    <xf numFmtId="44" fontId="2" fillId="35" borderId="13" xfId="46" applyFont="1" applyFill="1" applyBorder="1" applyAlignment="1">
      <alignment/>
    </xf>
    <xf numFmtId="44" fontId="2" fillId="0" borderId="13" xfId="46" applyFont="1" applyFill="1" applyBorder="1" applyAlignment="1">
      <alignment/>
    </xf>
    <xf numFmtId="44" fontId="2" fillId="35" borderId="36" xfId="46" applyFont="1" applyFill="1" applyBorder="1" applyAlignment="1">
      <alignment/>
    </xf>
    <xf numFmtId="44" fontId="2" fillId="35" borderId="46" xfId="46" applyFont="1" applyFill="1" applyBorder="1" applyAlignment="1">
      <alignment/>
    </xf>
    <xf numFmtId="44" fontId="2" fillId="35" borderId="47" xfId="46" applyFont="1" applyFill="1" applyBorder="1" applyAlignment="1">
      <alignment/>
    </xf>
    <xf numFmtId="44" fontId="2" fillId="34" borderId="55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44" fontId="5" fillId="36" borderId="28" xfId="44" applyFont="1" applyFill="1" applyBorder="1" applyAlignment="1">
      <alignment horizontal="centerContinuous"/>
    </xf>
    <xf numFmtId="44" fontId="14" fillId="0" borderId="0" xfId="0" applyNumberFormat="1" applyFont="1" applyAlignment="1">
      <alignment/>
    </xf>
    <xf numFmtId="0" fontId="63" fillId="0" borderId="0" xfId="0" applyFont="1" applyFill="1" applyBorder="1" applyAlignment="1">
      <alignment/>
    </xf>
    <xf numFmtId="42" fontId="9" fillId="34" borderId="56" xfId="0" applyNumberFormat="1" applyFont="1" applyFill="1" applyBorder="1" applyAlignment="1">
      <alignment/>
    </xf>
    <xf numFmtId="164" fontId="9" fillId="35" borderId="46" xfId="0" applyNumberFormat="1" applyFont="1" applyFill="1" applyBorder="1" applyAlignment="1">
      <alignment horizontal="centerContinuous"/>
    </xf>
    <xf numFmtId="0" fontId="9" fillId="34" borderId="23" xfId="0" applyFont="1" applyFill="1" applyBorder="1" applyAlignment="1">
      <alignment/>
    </xf>
    <xf numFmtId="0" fontId="8" fillId="0" borderId="57" xfId="0" applyFont="1" applyFill="1" applyBorder="1" applyAlignment="1">
      <alignment horizontal="left"/>
    </xf>
    <xf numFmtId="0" fontId="8" fillId="0" borderId="58" xfId="0" applyFont="1" applyFill="1" applyBorder="1" applyAlignment="1">
      <alignment horizontal="left"/>
    </xf>
    <xf numFmtId="0" fontId="8" fillId="0" borderId="59" xfId="0" applyFont="1" applyFill="1" applyBorder="1" applyAlignment="1">
      <alignment horizontal="left"/>
    </xf>
    <xf numFmtId="0" fontId="8" fillId="0" borderId="43" xfId="0" applyFont="1" applyFill="1" applyBorder="1" applyAlignment="1">
      <alignment horizontal="left"/>
    </xf>
    <xf numFmtId="0" fontId="8" fillId="0" borderId="44" xfId="0" applyFont="1" applyFill="1" applyBorder="1" applyAlignment="1">
      <alignment horizontal="left"/>
    </xf>
    <xf numFmtId="37" fontId="0" fillId="0" borderId="36" xfId="44" applyNumberFormat="1" applyBorder="1" applyAlignment="1">
      <alignment/>
    </xf>
    <xf numFmtId="0" fontId="0" fillId="35" borderId="19" xfId="0" applyFill="1" applyBorder="1" applyAlignment="1">
      <alignment/>
    </xf>
    <xf numFmtId="0" fontId="0" fillId="0" borderId="0" xfId="0" applyFont="1" applyAlignment="1">
      <alignment/>
    </xf>
    <xf numFmtId="0" fontId="2" fillId="17" borderId="57" xfId="0" applyFont="1" applyFill="1" applyBorder="1" applyAlignment="1">
      <alignment/>
    </xf>
    <xf numFmtId="0" fontId="19" fillId="17" borderId="58" xfId="0" applyFont="1" applyFill="1" applyBorder="1" applyAlignment="1">
      <alignment/>
    </xf>
    <xf numFmtId="37" fontId="0" fillId="17" borderId="58" xfId="44" applyNumberFormat="1" applyFont="1" applyFill="1" applyBorder="1" applyAlignment="1">
      <alignment/>
    </xf>
    <xf numFmtId="0" fontId="9" fillId="34" borderId="29" xfId="0" applyFont="1" applyFill="1" applyBorder="1" applyAlignment="1">
      <alignment horizontal="center" vertical="justify" wrapText="1"/>
    </xf>
    <xf numFmtId="0" fontId="9" fillId="34" borderId="6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36" xfId="0" applyFont="1" applyFill="1" applyBorder="1" applyAlignment="1">
      <alignment horizontal="center" vertical="justify"/>
    </xf>
    <xf numFmtId="0" fontId="9" fillId="34" borderId="24" xfId="0" applyFont="1" applyFill="1" applyBorder="1" applyAlignment="1">
      <alignment horizontal="center"/>
    </xf>
    <xf numFmtId="0" fontId="9" fillId="34" borderId="37" xfId="0" applyFont="1" applyFill="1" applyBorder="1" applyAlignment="1">
      <alignment horizontal="center" vertical="justify"/>
    </xf>
    <xf numFmtId="0" fontId="9" fillId="34" borderId="0" xfId="0" applyFont="1" applyFill="1" applyBorder="1" applyAlignment="1">
      <alignment horizontal="center"/>
    </xf>
    <xf numFmtId="44" fontId="6" fillId="36" borderId="61" xfId="44" applyFont="1" applyFill="1" applyBorder="1" applyAlignment="1">
      <alignment horizontal="centerContinuous"/>
    </xf>
    <xf numFmtId="44" fontId="6" fillId="38" borderId="61" xfId="44" applyFont="1" applyFill="1" applyBorder="1" applyAlignment="1">
      <alignment horizontal="centerContinuous"/>
    </xf>
    <xf numFmtId="44" fontId="2" fillId="36" borderId="13" xfId="44" applyFont="1" applyFill="1" applyBorder="1" applyAlignment="1">
      <alignment/>
    </xf>
    <xf numFmtId="44" fontId="4" fillId="36" borderId="12" xfId="0" applyNumberFormat="1" applyFont="1" applyFill="1" applyBorder="1" applyAlignment="1">
      <alignment/>
    </xf>
    <xf numFmtId="44" fontId="4" fillId="36" borderId="13" xfId="44" applyFont="1" applyFill="1" applyBorder="1" applyAlignment="1">
      <alignment/>
    </xf>
    <xf numFmtId="44" fontId="4" fillId="36" borderId="51" xfId="0" applyNumberFormat="1" applyFont="1" applyFill="1" applyBorder="1" applyAlignment="1">
      <alignment/>
    </xf>
    <xf numFmtId="44" fontId="4" fillId="34" borderId="62" xfId="44" applyFont="1" applyFill="1" applyBorder="1" applyAlignment="1">
      <alignment/>
    </xf>
    <xf numFmtId="44" fontId="2" fillId="36" borderId="13" xfId="0" applyNumberFormat="1" applyFont="1" applyFill="1" applyBorder="1" applyAlignment="1">
      <alignment/>
    </xf>
    <xf numFmtId="44" fontId="2" fillId="36" borderId="36" xfId="0" applyNumberFormat="1" applyFont="1" applyFill="1" applyBorder="1" applyAlignment="1">
      <alignment/>
    </xf>
    <xf numFmtId="44" fontId="2" fillId="36" borderId="13" xfId="44" applyNumberFormat="1" applyFont="1" applyFill="1" applyBorder="1" applyAlignment="1">
      <alignment/>
    </xf>
    <xf numFmtId="44" fontId="2" fillId="36" borderId="36" xfId="44" applyFont="1" applyFill="1" applyBorder="1" applyAlignment="1">
      <alignment/>
    </xf>
    <xf numFmtId="44" fontId="2" fillId="36" borderId="34" xfId="0" applyNumberFormat="1" applyFont="1" applyFill="1" applyBorder="1" applyAlignment="1">
      <alignment/>
    </xf>
    <xf numFmtId="44" fontId="2" fillId="34" borderId="63" xfId="44" applyFont="1" applyFill="1" applyBorder="1" applyAlignment="1">
      <alignment/>
    </xf>
    <xf numFmtId="44" fontId="2" fillId="34" borderId="64" xfId="44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8" fillId="0" borderId="49" xfId="0" applyFont="1" applyFill="1" applyBorder="1" applyAlignment="1">
      <alignment horizontal="left"/>
    </xf>
    <xf numFmtId="0" fontId="8" fillId="0" borderId="49" xfId="0" applyFont="1" applyFill="1" applyBorder="1" applyAlignment="1">
      <alignment horizontal="centerContinuous"/>
    </xf>
    <xf numFmtId="0" fontId="3" fillId="0" borderId="49" xfId="0" applyFont="1" applyBorder="1" applyAlignment="1">
      <alignment/>
    </xf>
    <xf numFmtId="0" fontId="11" fillId="0" borderId="49" xfId="0" applyFont="1" applyBorder="1" applyAlignment="1">
      <alignment/>
    </xf>
    <xf numFmtId="0" fontId="3" fillId="0" borderId="49" xfId="0" applyFont="1" applyFill="1" applyBorder="1" applyAlignment="1">
      <alignment horizontal="centerContinuous"/>
    </xf>
    <xf numFmtId="7" fontId="3" fillId="0" borderId="18" xfId="0" applyNumberFormat="1" applyFont="1" applyBorder="1" applyAlignment="1">
      <alignment/>
    </xf>
    <xf numFmtId="7" fontId="9" fillId="0" borderId="30" xfId="0" applyNumberFormat="1" applyFont="1" applyBorder="1" applyAlignment="1">
      <alignment/>
    </xf>
    <xf numFmtId="0" fontId="2" fillId="0" borderId="65" xfId="0" applyFont="1" applyFill="1" applyBorder="1" applyAlignment="1">
      <alignment/>
    </xf>
    <xf numFmtId="0" fontId="14" fillId="0" borderId="35" xfId="0" applyFont="1" applyFill="1" applyBorder="1" applyAlignment="1">
      <alignment/>
    </xf>
    <xf numFmtId="0" fontId="0" fillId="0" borderId="29" xfId="0" applyFill="1" applyBorder="1" applyAlignment="1">
      <alignment/>
    </xf>
    <xf numFmtId="7" fontId="0" fillId="34" borderId="30" xfId="0" applyNumberFormat="1" applyFill="1" applyBorder="1" applyAlignment="1">
      <alignment/>
    </xf>
    <xf numFmtId="0" fontId="4" fillId="0" borderId="29" xfId="0" applyFont="1" applyFill="1" applyBorder="1" applyAlignment="1">
      <alignment/>
    </xf>
    <xf numFmtId="7" fontId="4" fillId="0" borderId="30" xfId="0" applyNumberFormat="1" applyFont="1" applyBorder="1" applyAlignment="1">
      <alignment/>
    </xf>
    <xf numFmtId="7" fontId="0" fillId="0" borderId="30" xfId="0" applyNumberFormat="1" applyBorder="1" applyAlignment="1">
      <alignment/>
    </xf>
    <xf numFmtId="0" fontId="2" fillId="0" borderId="29" xfId="0" applyFont="1" applyBorder="1" applyAlignment="1">
      <alignment/>
    </xf>
    <xf numFmtId="7" fontId="2" fillId="0" borderId="30" xfId="0" applyNumberFormat="1" applyFont="1" applyBorder="1" applyAlignment="1">
      <alignment/>
    </xf>
    <xf numFmtId="0" fontId="14" fillId="0" borderId="29" xfId="0" applyFont="1" applyBorder="1" applyAlignment="1">
      <alignment/>
    </xf>
    <xf numFmtId="7" fontId="14" fillId="0" borderId="30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28" xfId="0" applyFill="1" applyBorder="1" applyAlignment="1">
      <alignment/>
    </xf>
    <xf numFmtId="0" fontId="7" fillId="17" borderId="66" xfId="0" applyFont="1" applyFill="1" applyBorder="1" applyAlignment="1">
      <alignment/>
    </xf>
    <xf numFmtId="0" fontId="12" fillId="17" borderId="27" xfId="0" applyFont="1" applyFill="1" applyBorder="1" applyAlignment="1">
      <alignment/>
    </xf>
    <xf numFmtId="0" fontId="0" fillId="17" borderId="27" xfId="0" applyFill="1" applyBorder="1" applyAlignment="1">
      <alignment/>
    </xf>
    <xf numFmtId="0" fontId="0" fillId="0" borderId="6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Border="1" applyAlignment="1">
      <alignment/>
    </xf>
    <xf numFmtId="7" fontId="0" fillId="0" borderId="31" xfId="0" applyNumberFormat="1" applyBorder="1" applyAlignment="1">
      <alignment/>
    </xf>
    <xf numFmtId="0" fontId="10" fillId="36" borderId="19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10" xfId="0" applyBorder="1" applyAlignment="1">
      <alignment/>
    </xf>
    <xf numFmtId="0" fontId="22" fillId="0" borderId="0" xfId="0" applyFont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7"/>
      <c:rotY val="20"/>
      <c:depthPercent val="100"/>
      <c:rAngAx val="1"/>
    </c:view3D>
    <c:plotArea>
      <c:layout>
        <c:manualLayout>
          <c:xMode val="edge"/>
          <c:yMode val="edge"/>
          <c:x val="0.01"/>
          <c:y val="0.012"/>
          <c:w val="0.808"/>
          <c:h val="0.9745"/>
        </c:manualLayout>
      </c:layout>
      <c:bar3DChart>
        <c:barDir val="col"/>
        <c:grouping val="clustered"/>
        <c:varyColors val="0"/>
        <c:ser>
          <c:idx val="0"/>
          <c:order val="0"/>
          <c:tx>
            <c:v>Fundraising Goal</c:v>
          </c:tx>
          <c:spPr>
            <a:solidFill>
              <a:srgbClr val="89A54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Wreath Fundraiser Profit Progress</c:v>
              </c:pt>
            </c:strLit>
          </c:cat>
          <c:val>
            <c:numRef>
              <c:f>'2019 Fundraising SS'!$C$9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Profits to Date</c:v>
          </c:tx>
          <c:spPr>
            <a:solidFill>
              <a:srgbClr val="B9CD9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Wreath Fundraiser Profit Progress</c:v>
              </c:pt>
            </c:strLit>
          </c:cat>
          <c:val>
            <c:numRef>
              <c:f>'2019 Fundraising SS'!$AI$75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15571021"/>
        <c:axId val="5921462"/>
      </c:bar3DChart>
      <c:catAx>
        <c:axId val="15571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500" b="1" i="1" u="none" baseline="0">
                <a:solidFill>
                  <a:srgbClr val="000000"/>
                </a:solidFill>
              </a:defRPr>
            </a:pPr>
          </a:p>
        </c:txPr>
        <c:crossAx val="5921462"/>
        <c:crosses val="autoZero"/>
        <c:auto val="1"/>
        <c:lblOffset val="100"/>
        <c:tickLblSkip val="1"/>
        <c:noMultiLvlLbl val="0"/>
      </c:catAx>
      <c:valAx>
        <c:axId val="59214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710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275"/>
          <c:y val="0.46125"/>
          <c:w val="0.162"/>
          <c:h val="0.07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012"/>
          <c:w val="0.752"/>
          <c:h val="0.9745"/>
        </c:manualLayout>
      </c:layout>
      <c:bar3DChart>
        <c:barDir val="col"/>
        <c:grouping val="clustered"/>
        <c:varyColors val="0"/>
        <c:ser>
          <c:idx val="0"/>
          <c:order val="0"/>
          <c:tx>
            <c:v>Fundraising Unit Goal</c:v>
          </c:tx>
          <c:spPr>
            <a:solidFill>
              <a:srgbClr val="89A54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Wreath Fundraiser Items Sold Progress</c:v>
              </c:pt>
            </c:strLit>
          </c:cat>
          <c:val>
            <c:numRef>
              <c:f>'2019 Fundraising SS'!$C$10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Items Sold to Date</c:v>
          </c:tx>
          <c:spPr>
            <a:solidFill>
              <a:srgbClr val="B9CD9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Wreath Fundraiser Items Sold Progress</c:v>
              </c:pt>
            </c:strLit>
          </c:cat>
          <c:val>
            <c:numRef>
              <c:f>'2019 Fundraising SS'!$AJ$67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53293159"/>
        <c:axId val="9876384"/>
      </c:bar3DChart>
      <c:catAx>
        <c:axId val="53293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500" b="1" i="1" u="none" baseline="0">
                <a:solidFill>
                  <a:srgbClr val="000000"/>
                </a:solidFill>
              </a:defRPr>
            </a:pPr>
          </a:p>
        </c:txPr>
        <c:crossAx val="9876384"/>
        <c:crosses val="autoZero"/>
        <c:auto val="1"/>
        <c:lblOffset val="100"/>
        <c:tickLblSkip val="1"/>
        <c:noMultiLvlLbl val="0"/>
      </c:catAx>
      <c:valAx>
        <c:axId val="98763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931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75"/>
          <c:y val="0.46125"/>
          <c:w val="0.2155"/>
          <c:h val="0.07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134"/>
          <c:y val="0.031"/>
          <c:w val="0.479"/>
          <c:h val="0.89575"/>
        </c:manualLayout>
      </c:layout>
      <c:pie3DChart>
        <c:varyColors val="1"/>
        <c:ser>
          <c:idx val="0"/>
          <c:order val="0"/>
          <c:tx>
            <c:strRef>
              <c:f>'2019 Fundraising SS'!$C$14</c:f>
              <c:strCache>
                <c:ptCount val="1"/>
                <c:pt idx="0">
                  <c:v>25" Classic Wreath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E4471"/>
                  </a:gs>
                  <a:gs pos="80000">
                    <a:srgbClr val="2B5B95"/>
                  </a:gs>
                  <a:gs pos="100000">
                    <a:srgbClr val="295C9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731F1D"/>
                  </a:gs>
                  <a:gs pos="80000">
                    <a:srgbClr val="982C29"/>
                  </a:gs>
                  <a:gs pos="100000">
                    <a:srgbClr val="9B2A2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76F25"/>
                  </a:gs>
                  <a:gs pos="80000">
                    <a:srgbClr val="749334"/>
                  </a:gs>
                  <a:gs pos="100000">
                    <a:srgbClr val="75953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442F5D"/>
                  </a:gs>
                  <a:gs pos="80000">
                    <a:srgbClr val="5B407C"/>
                  </a:gs>
                  <a:gs pos="100000">
                    <a:srgbClr val="5B3F7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1B6478"/>
                  </a:gs>
                  <a:gs pos="80000">
                    <a:srgbClr val="27849E"/>
                  </a:gs>
                  <a:gs pos="100000">
                    <a:srgbClr val="2486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995013"/>
                  </a:gs>
                  <a:gs pos="80000">
                    <a:srgbClr val="C86A1D"/>
                  </a:gs>
                  <a:gs pos="100000">
                    <a:srgbClr val="CC6A1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CB6C1D"/>
                  </a:gs>
                  <a:gs pos="80000">
                    <a:srgbClr val="FF8F2A"/>
                  </a:gs>
                  <a:gs pos="100000">
                    <a:srgbClr val="FF8F2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spPr>
              <a:gradFill rotWithShape="1">
                <a:gsLst>
                  <a:gs pos="0">
                    <a:srgbClr val="C4825D"/>
                  </a:gs>
                  <a:gs pos="80000">
                    <a:srgbClr val="FFAB7C"/>
                  </a:gs>
                  <a:gs pos="100000">
                    <a:srgbClr val="FFAB7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spPr>
              <a:gradFill rotWithShape="1">
                <a:gsLst>
                  <a:gs pos="0">
                    <a:srgbClr val="8793A9"/>
                  </a:gs>
                  <a:gs pos="80000">
                    <a:srgbClr val="B1C0DD"/>
                  </a:gs>
                  <a:gs pos="100000">
                    <a:srgbClr val="B1C1D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spPr>
              <a:gradFill rotWithShape="1">
                <a:gsLst>
                  <a:gs pos="0">
                    <a:srgbClr val="AA8786"/>
                  </a:gs>
                  <a:gs pos="80000">
                    <a:srgbClr val="DEB1B0"/>
                  </a:gs>
                  <a:gs pos="100000">
                    <a:srgbClr val="E0B1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spPr>
              <a:gradFill rotWithShape="1">
                <a:gsLst>
                  <a:gs pos="0">
                    <a:srgbClr val="9BA888"/>
                  </a:gs>
                  <a:gs pos="80000">
                    <a:srgbClr val="CBDBB3"/>
                  </a:gs>
                  <a:gs pos="100000">
                    <a:srgbClr val="CCD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('2019 Fundraising SS'!$C$14:$Y$14,'2019 Fundraising SS'!$AC$14:$AF$14)</c:f>
              <c:strCache>
                <c:ptCount val="27"/>
                <c:pt idx="0">
                  <c:v>25" Classic Wreath</c:v>
                </c:pt>
                <c:pt idx="1">
                  <c:v>25" Victorian Wreath</c:v>
                </c:pt>
                <c:pt idx="2">
                  <c:v>25" Cranberry Splash Wreath</c:v>
                </c:pt>
                <c:pt idx="3">
                  <c:v>25" Wintergreen Wreath</c:v>
                </c:pt>
                <c:pt idx="4">
                  <c:v>28" Classic Wreath</c:v>
                </c:pt>
                <c:pt idx="5">
                  <c:v>28" Victorian Wreath</c:v>
                </c:pt>
                <c:pt idx="6">
                  <c:v>28" Cranberry Splash Wreath</c:v>
                </c:pt>
                <c:pt idx="7">
                  <c:v>28" Wintergreen Wreath</c:v>
                </c:pt>
                <c:pt idx="8">
                  <c:v>36" Classic Wreath</c:v>
                </c:pt>
                <c:pt idx="9">
                  <c:v>36" Victorian Vreath</c:v>
                </c:pt>
                <c:pt idx="10">
                  <c:v>36" Cranberry Splash Wreath</c:v>
                </c:pt>
                <c:pt idx="11">
                  <c:v>36" Wintergreen Wreath</c:v>
                </c:pt>
                <c:pt idx="12">
                  <c:v>48" Classic Wreath</c:v>
                </c:pt>
                <c:pt idx="13">
                  <c:v>60" Classic Wreath</c:v>
                </c:pt>
                <c:pt idx="14">
                  <c:v>Classic                          Spray</c:v>
                </c:pt>
                <c:pt idx="15">
                  <c:v>Victorian Spray</c:v>
                </c:pt>
                <c:pt idx="16">
                  <c:v>Cranberry Splash Spray</c:v>
                </c:pt>
                <c:pt idx="17">
                  <c:v>Winter-green Spray</c:v>
                </c:pt>
                <c:pt idx="18">
                  <c:v>Candlelit Center - piece</c:v>
                </c:pt>
                <c:pt idx="19">
                  <c:v>Table Top Christmas Tree</c:v>
                </c:pt>
                <c:pt idx="20">
                  <c:v>25' Garlands</c:v>
                </c:pt>
                <c:pt idx="21">
                  <c:v>50'  Garlands</c:v>
                </c:pt>
                <c:pt idx="22">
                  <c:v>EZ Hanger</c:v>
                </c:pt>
                <c:pt idx="23">
                  <c:v>Holiday Gift Victorian Wreath</c:v>
                </c:pt>
                <c:pt idx="24">
                  <c:v>Holiday Gift Wintergreen Wreath</c:v>
                </c:pt>
                <c:pt idx="25">
                  <c:v>Holiday Gift Cranberry Splash Wreath</c:v>
                </c:pt>
                <c:pt idx="26">
                  <c:v>Holiday Gift Candlelit Center-   piece</c:v>
                </c:pt>
              </c:strCache>
            </c:strRef>
          </c:cat>
          <c:val>
            <c:numRef>
              <c:f>('2019 Fundraising SS'!$C$67:$Y$67,'2019 Fundraising SS'!$AC$67:$AF$67)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firstSliceAng val="20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875"/>
          <c:y val="0.05125"/>
          <c:w val="0.232"/>
          <c:h val="0.8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Members' Gross Sales to Date</a:t>
            </a:r>
          </a:p>
        </c:rich>
      </c:tx>
      <c:layout>
        <c:manualLayout>
          <c:xMode val="factor"/>
          <c:yMode val="factor"/>
          <c:x val="0.015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33425"/>
          <c:w val="0.76775"/>
          <c:h val="0.3625"/>
        </c:manualLayout>
      </c:layout>
      <c:barChart>
        <c:barDir val="col"/>
        <c:grouping val="clustered"/>
        <c:varyColors val="0"/>
        <c:ser>
          <c:idx val="0"/>
          <c:order val="0"/>
          <c:tx>
            <c:v>Selling Members</c:v>
          </c:tx>
          <c:spPr>
            <a:gradFill rotWithShape="1">
              <a:gsLst>
                <a:gs pos="0">
                  <a:srgbClr val="1E4471"/>
                </a:gs>
                <a:gs pos="80000">
                  <a:srgbClr val="2B5B95"/>
                </a:gs>
                <a:gs pos="100000">
                  <a:srgbClr val="295C9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'2019 Fundraising SS'!$C$12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'2019 Fundraising SS'!$B$17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731F1D"/>
                </a:gs>
                <a:gs pos="80000">
                  <a:srgbClr val="982C29"/>
                </a:gs>
                <a:gs pos="100000">
                  <a:srgbClr val="9B2A2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'2019 Fundraising SS'!$AI$17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'2019 Fundraising SS'!$B$18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576F25"/>
                </a:gs>
                <a:gs pos="80000">
                  <a:srgbClr val="749334"/>
                </a:gs>
                <a:gs pos="100000">
                  <a:srgbClr val="75953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'2019 Fundraising SS'!$AI$18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'2019 Fundraising SS'!$B$19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442F5D"/>
                </a:gs>
                <a:gs pos="80000">
                  <a:srgbClr val="5B407C"/>
                </a:gs>
                <a:gs pos="100000">
                  <a:srgbClr val="5B3F7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'2019 Fundraising SS'!$AI$19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'2019 Fundraising SS'!$B$45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1B6478"/>
                </a:gs>
                <a:gs pos="80000">
                  <a:srgbClr val="27849E"/>
                </a:gs>
                <a:gs pos="100000">
                  <a:srgbClr val="2486A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'2019 Fundraising SS'!$AI$45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'2019 Fundraising SS'!$B$46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995013"/>
                </a:gs>
                <a:gs pos="80000">
                  <a:srgbClr val="C86A1D"/>
                </a:gs>
                <a:gs pos="100000">
                  <a:srgbClr val="CC6A1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'2019 Fundraising SS'!$AI$46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'2019 Fundraising SS'!$B$47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'2019 Fundraising SS'!$AI$47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'2019 Fundraising SS'!$B$48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'2019 Fundraising SS'!$AI$48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'2019 Fundraising SS'!$B$49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'2019 Fundraising SS'!$AI$49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'2019 Fundraising SS'!$B$50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'2019 Fundraising SS'!$AI$50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'2019 Fundraising SS'!$B$51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'2019 Fundraising SS'!$AI$51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'2019 Fundraising SS'!$B$52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'2019 Fundraising SS'!$AI$52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'2019 Fundraising SS'!$B$53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'2019 Fundraising SS'!$AI$53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'2019 Fundraising SS'!$B$54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'2019 Fundraising SS'!$AI$54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'2019 Fundraising SS'!$B$55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'2019 Fundraising SS'!$AI$55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'2019 Fundraising SS'!$B$56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'2019 Fundraising SS'!$AI$56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'2019 Fundraising SS'!$B$57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'2019 Fundraising SS'!$AI$57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'2019 Fundraising SS'!$B$58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'2019 Fundraising SS'!$AI$58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'2019 Fundraising SS'!$B$59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'2019 Fundraising SS'!$AI$59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9"/>
          <c:order val="19"/>
          <c:tx>
            <c:strRef>
              <c:f>'2019 Fundraising SS'!$B$60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'2019 Fundraising SS'!$AI$60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0"/>
          <c:order val="20"/>
          <c:tx>
            <c:strRef>
              <c:f>'2019 Fundraising SS'!$B$61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899E68"/>
                </a:gs>
                <a:gs pos="80000">
                  <a:srgbClr val="B5CF8A"/>
                </a:gs>
                <a:gs pos="100000">
                  <a:srgbClr val="B6D18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'2019 Fundraising SS'!$AI$61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1"/>
          <c:order val="21"/>
          <c:tx>
            <c:strRef>
              <c:f>'2019 Fundraising SS'!$B$62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7B6E8F"/>
                </a:gs>
                <a:gs pos="80000">
                  <a:srgbClr val="A391BC"/>
                </a:gs>
                <a:gs pos="100000">
                  <a:srgbClr val="A391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'2019 Fundraising SS'!$AI$62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2"/>
          <c:order val="22"/>
          <c:tx>
            <c:strRef>
              <c:f>'2019 Fundraising SS'!$B$63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'2019 Fundraising SS'!$AI$63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'2019 Fundraising SS'!$B$64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C4825D"/>
                </a:gs>
                <a:gs pos="80000">
                  <a:srgbClr val="FFAB7C"/>
                </a:gs>
                <a:gs pos="100000">
                  <a:srgbClr val="FFAB7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'2019 Fundraising SS'!$AI$64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4"/>
          <c:order val="24"/>
          <c:tx>
            <c:strRef>
              <c:f>'2019 Fundraising SS'!$B$65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8793A9"/>
                </a:gs>
                <a:gs pos="80000">
                  <a:srgbClr val="B1C0DD"/>
                </a:gs>
                <a:gs pos="100000">
                  <a:srgbClr val="B1C1D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'2019 Fundraising SS'!$AI$65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5"/>
          <c:order val="25"/>
          <c:tx>
            <c:strRef>
              <c:f>'2019 Fundraising SS'!$B$66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AA8786"/>
                </a:gs>
                <a:gs pos="80000">
                  <a:srgbClr val="DEB1B0"/>
                </a:gs>
                <a:gs pos="100000">
                  <a:srgbClr val="E0B1B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'2019 Fundraising SS'!$AI$66</c:f>
              <c:numCache>
                <c:ptCount val="1"/>
                <c:pt idx="0">
                  <c:v>0</c:v>
                </c:pt>
              </c:numCache>
            </c:numRef>
          </c:val>
        </c:ser>
        <c:axId val="21778593"/>
        <c:axId val="61789610"/>
      </c:barChart>
      <c:catAx>
        <c:axId val="21778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Member  Gross Sales Progress</a:t>
                </a:r>
              </a:p>
            </c:rich>
          </c:tx>
          <c:layout>
            <c:manualLayout>
              <c:xMode val="factor"/>
              <c:yMode val="factor"/>
              <c:x val="-0.147"/>
              <c:y val="-0.0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89610"/>
        <c:crosses val="autoZero"/>
        <c:auto val="1"/>
        <c:lblOffset val="100"/>
        <c:tickLblSkip val="1"/>
        <c:noMultiLvlLbl val="0"/>
      </c:catAx>
      <c:valAx>
        <c:axId val="61789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Gross Sales in $'s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785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575"/>
          <c:y val="0.144"/>
          <c:w val="0.1715"/>
          <c:h val="0.7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fitToHeight="0" fitToWidth="0" horizontalDpi="600" verticalDpi="600" orientation="landscape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8</xdr:row>
      <xdr:rowOff>133350</xdr:rowOff>
    </xdr:from>
    <xdr:to>
      <xdr:col>13</xdr:col>
      <xdr:colOff>457200</xdr:colOff>
      <xdr:row>11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847850"/>
          <a:ext cx="31908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14</xdr:col>
      <xdr:colOff>581025</xdr:colOff>
      <xdr:row>46</xdr:row>
      <xdr:rowOff>28575</xdr:rowOff>
    </xdr:to>
    <xdr:graphicFrame>
      <xdr:nvGraphicFramePr>
        <xdr:cNvPr id="1" name="Chart 7"/>
        <xdr:cNvGraphicFramePr/>
      </xdr:nvGraphicFramePr>
      <xdr:xfrm>
        <a:off x="0" y="9525"/>
        <a:ext cx="9115425" cy="746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600075</xdr:colOff>
      <xdr:row>0</xdr:row>
      <xdr:rowOff>9525</xdr:rowOff>
    </xdr:from>
    <xdr:to>
      <xdr:col>28</xdr:col>
      <xdr:colOff>533400</xdr:colOff>
      <xdr:row>46</xdr:row>
      <xdr:rowOff>28575</xdr:rowOff>
    </xdr:to>
    <xdr:graphicFrame>
      <xdr:nvGraphicFramePr>
        <xdr:cNvPr id="2" name="Chart 8"/>
        <xdr:cNvGraphicFramePr/>
      </xdr:nvGraphicFramePr>
      <xdr:xfrm>
        <a:off x="9134475" y="9525"/>
        <a:ext cx="8467725" cy="746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2.8515625" style="0" customWidth="1"/>
    <col min="2" max="2" width="130.28125" style="0" customWidth="1"/>
  </cols>
  <sheetData>
    <row r="1" ht="18">
      <c r="A1" s="2" t="s">
        <v>98</v>
      </c>
    </row>
    <row r="3" spans="1:2" ht="12.75">
      <c r="A3">
        <v>1</v>
      </c>
      <c r="B3" s="169" t="s">
        <v>99</v>
      </c>
    </row>
    <row r="4" spans="1:2" ht="12.75">
      <c r="A4">
        <v>2</v>
      </c>
      <c r="B4" t="s">
        <v>14</v>
      </c>
    </row>
    <row r="5" ht="12.75">
      <c r="B5" t="s">
        <v>17</v>
      </c>
    </row>
    <row r="6" ht="12.75">
      <c r="B6" t="s">
        <v>18</v>
      </c>
    </row>
    <row r="7" ht="12.75">
      <c r="B7" t="s">
        <v>15</v>
      </c>
    </row>
    <row r="8" ht="12.75">
      <c r="B8" t="s">
        <v>16</v>
      </c>
    </row>
    <row r="9" ht="12.75">
      <c r="B9" t="s">
        <v>19</v>
      </c>
    </row>
    <row r="10" spans="1:2" ht="12.75">
      <c r="A10">
        <v>3</v>
      </c>
      <c r="B10" t="s">
        <v>20</v>
      </c>
    </row>
    <row r="11" spans="1:2" ht="12.75">
      <c r="A11">
        <v>4</v>
      </c>
      <c r="B11" t="s">
        <v>21</v>
      </c>
    </row>
    <row r="13" ht="12.75">
      <c r="B13" s="169" t="s">
        <v>100</v>
      </c>
    </row>
    <row r="14" ht="12.75">
      <c r="B14" s="169" t="s">
        <v>80</v>
      </c>
    </row>
    <row r="15" ht="12.75">
      <c r="B15" s="169" t="s">
        <v>81</v>
      </c>
    </row>
    <row r="16" ht="12.75">
      <c r="B16" s="169" t="s">
        <v>82</v>
      </c>
    </row>
    <row r="17" ht="12.75">
      <c r="B17" s="169" t="s">
        <v>83</v>
      </c>
    </row>
    <row r="19" ht="12.75">
      <c r="B19" t="s">
        <v>41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106"/>
  <sheetViews>
    <sheetView tabSelected="1" zoomScale="85" zoomScaleNormal="85" zoomScalePageLayoutView="0" workbookViewId="0" topLeftCell="A1">
      <pane xSplit="2" ySplit="15" topLeftCell="I1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Y16" sqref="Y16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3" width="10.28125" style="0" customWidth="1"/>
    <col min="4" max="4" width="12.28125" style="0" customWidth="1"/>
    <col min="5" max="6" width="9.140625" style="0" customWidth="1"/>
    <col min="7" max="7" width="9.28125" style="0" bestFit="1" customWidth="1"/>
    <col min="8" max="8" width="7.421875" style="0" customWidth="1"/>
    <col min="9" max="10" width="8.28125" style="0" customWidth="1"/>
    <col min="11" max="11" width="8.421875" style="0" customWidth="1"/>
    <col min="12" max="12" width="9.57421875" style="0" bestFit="1" customWidth="1"/>
    <col min="13" max="14" width="8.28125" style="0" customWidth="1"/>
    <col min="15" max="15" width="7.421875" style="0" customWidth="1"/>
    <col min="16" max="16" width="8.8515625" style="0" customWidth="1"/>
    <col min="17" max="17" width="8.140625" style="0" customWidth="1"/>
    <col min="18" max="18" width="7.57421875" style="0" customWidth="1"/>
    <col min="19" max="20" width="8.140625" style="0" customWidth="1"/>
    <col min="21" max="21" width="7.8515625" style="0" customWidth="1"/>
    <col min="22" max="22" width="8.140625" style="0" customWidth="1"/>
    <col min="23" max="23" width="9.140625" style="0" bestFit="1" customWidth="1"/>
    <col min="24" max="24" width="9.28125" style="0" bestFit="1" customWidth="1"/>
    <col min="25" max="26" width="7.421875" style="0" customWidth="1"/>
    <col min="27" max="27" width="7.28125" style="0" customWidth="1"/>
    <col min="28" max="28" width="7.57421875" style="0" customWidth="1"/>
    <col min="29" max="29" width="7.8515625" style="0" customWidth="1"/>
    <col min="30" max="30" width="9.421875" style="0" bestFit="1" customWidth="1"/>
    <col min="31" max="32" width="8.28125" style="0" customWidth="1"/>
    <col min="33" max="33" width="9.421875" style="0" customWidth="1"/>
    <col min="34" max="34" width="8.28125" style="0" customWidth="1"/>
    <col min="35" max="35" width="11.00390625" style="0" customWidth="1"/>
    <col min="36" max="36" width="8.140625" style="0" customWidth="1"/>
    <col min="37" max="37" width="11.7109375" style="77" customWidth="1"/>
    <col min="39" max="39" width="9.421875" style="0" bestFit="1" customWidth="1"/>
  </cols>
  <sheetData>
    <row r="2" spans="2:28" ht="26.25">
      <c r="B2" s="4"/>
      <c r="C2" s="4"/>
      <c r="D2" s="4"/>
      <c r="E2" s="225"/>
      <c r="F2" s="223" t="s">
        <v>29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4"/>
    </row>
    <row r="3" spans="2:28" ht="18">
      <c r="B3" s="4"/>
      <c r="C3" s="4"/>
      <c r="D3" s="4"/>
      <c r="E3" s="225"/>
      <c r="F3" s="224"/>
      <c r="G3" s="43" t="s">
        <v>97</v>
      </c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6"/>
    </row>
    <row r="4" spans="2:28" ht="15">
      <c r="B4" s="4"/>
      <c r="C4" s="4"/>
      <c r="D4" s="4"/>
      <c r="E4" s="225"/>
      <c r="F4" s="35"/>
      <c r="G4" s="43" t="s">
        <v>30</v>
      </c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6"/>
    </row>
    <row r="5" spans="2:28" ht="15">
      <c r="B5" s="4"/>
      <c r="C5" s="4"/>
      <c r="D5" s="4"/>
      <c r="E5" s="225"/>
      <c r="F5" s="35"/>
      <c r="G5" s="43" t="s">
        <v>46</v>
      </c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6"/>
    </row>
    <row r="6" spans="2:28" ht="15">
      <c r="B6" s="4"/>
      <c r="C6" s="4"/>
      <c r="D6" s="4"/>
      <c r="E6" s="225"/>
      <c r="F6" s="35"/>
      <c r="G6" s="43" t="s">
        <v>31</v>
      </c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7"/>
      <c r="Y6" s="37"/>
      <c r="Z6" s="37"/>
      <c r="AA6" s="37"/>
      <c r="AB6" s="38"/>
    </row>
    <row r="7" spans="2:23" ht="13.5" thickBot="1">
      <c r="B7" s="195"/>
      <c r="C7" s="11"/>
      <c r="D7" s="11"/>
      <c r="E7" s="11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</row>
    <row r="8" spans="1:37" s="2" customFormat="1" ht="19.5" thickBot="1">
      <c r="A8" s="23" t="s">
        <v>94</v>
      </c>
      <c r="B8" s="162"/>
      <c r="C8" s="163"/>
      <c r="D8" s="164"/>
      <c r="E8" s="165"/>
      <c r="F8" s="165"/>
      <c r="G8" s="166"/>
      <c r="H8" s="196"/>
      <c r="I8" s="196"/>
      <c r="J8" s="196"/>
      <c r="K8" s="197"/>
      <c r="L8" s="198"/>
      <c r="M8" s="199"/>
      <c r="N8" s="199"/>
      <c r="O8" s="198"/>
      <c r="P8" s="200"/>
      <c r="Q8" s="198"/>
      <c r="R8" s="198"/>
      <c r="S8" s="198"/>
      <c r="T8" s="198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1"/>
    </row>
    <row r="9" spans="1:37" s="57" customFormat="1" ht="12.75" thickBot="1">
      <c r="A9" s="54">
        <v>2</v>
      </c>
      <c r="B9" s="63" t="s">
        <v>11</v>
      </c>
      <c r="C9" s="160"/>
      <c r="D9" s="161" t="s">
        <v>70</v>
      </c>
      <c r="E9" s="175"/>
      <c r="F9" s="175"/>
      <c r="G9" s="159">
        <f>AK67*1</f>
        <v>0</v>
      </c>
      <c r="H9" s="55"/>
      <c r="I9" s="55"/>
      <c r="J9" s="55"/>
      <c r="K9" s="55"/>
      <c r="L9" s="56"/>
      <c r="M9" s="56"/>
      <c r="N9" s="56"/>
      <c r="O9" s="56"/>
      <c r="P9" s="55"/>
      <c r="Q9" s="56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202"/>
    </row>
    <row r="10" spans="1:37" s="57" customFormat="1" ht="72" customHeight="1" thickBot="1">
      <c r="A10" s="58"/>
      <c r="B10" s="59" t="s">
        <v>34</v>
      </c>
      <c r="C10" s="60">
        <f>C9/5</f>
        <v>0</v>
      </c>
      <c r="D10" s="173" t="s">
        <v>42</v>
      </c>
      <c r="E10" s="176" t="s">
        <v>85</v>
      </c>
      <c r="F10" s="178"/>
      <c r="G10" s="174">
        <f>AJ67*1</f>
        <v>0</v>
      </c>
      <c r="H10" s="55"/>
      <c r="I10" s="55"/>
      <c r="J10" s="55"/>
      <c r="K10" s="55"/>
      <c r="L10" s="55"/>
      <c r="M10" s="55"/>
      <c r="N10" s="55"/>
      <c r="O10" s="70"/>
      <c r="P10" s="55"/>
      <c r="Q10" s="55"/>
      <c r="R10" s="55"/>
      <c r="T10" s="69"/>
      <c r="U10" s="55"/>
      <c r="V10" s="226" t="s">
        <v>95</v>
      </c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202"/>
    </row>
    <row r="11" spans="1:37" s="57" customFormat="1" ht="19.5" thickBot="1">
      <c r="A11" s="62">
        <v>3</v>
      </c>
      <c r="B11" s="63" t="s">
        <v>13</v>
      </c>
      <c r="C11" s="107"/>
      <c r="D11" s="106"/>
      <c r="E11" s="177" t="s">
        <v>84</v>
      </c>
      <c r="F11" s="179"/>
      <c r="G11" s="64"/>
      <c r="H11" s="55"/>
      <c r="I11" s="55"/>
      <c r="J11" s="55"/>
      <c r="K11" s="55"/>
      <c r="L11" s="55"/>
      <c r="M11" s="55"/>
      <c r="N11" s="55"/>
      <c r="O11" s="55"/>
      <c r="P11" s="55"/>
      <c r="Q11" s="103" t="s">
        <v>24</v>
      </c>
      <c r="R11" s="104"/>
      <c r="S11" s="104"/>
      <c r="T11" s="104"/>
      <c r="U11" s="10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202"/>
    </row>
    <row r="12" spans="1:37" s="57" customFormat="1" ht="42.75" customHeight="1" thickBot="1">
      <c r="A12" s="65"/>
      <c r="B12" s="66" t="s">
        <v>25</v>
      </c>
      <c r="C12" s="67" t="e">
        <f>C10/C11</f>
        <v>#DIV/0!</v>
      </c>
      <c r="D12" s="91" t="s">
        <v>43</v>
      </c>
      <c r="E12" s="61" t="s">
        <v>93</v>
      </c>
      <c r="F12" s="61"/>
      <c r="G12" s="129" t="e">
        <f>G10/C11</f>
        <v>#DIV/0!</v>
      </c>
      <c r="H12" s="55"/>
      <c r="I12" s="55"/>
      <c r="J12" s="55"/>
      <c r="K12" s="55"/>
      <c r="L12" s="55"/>
      <c r="M12" s="55"/>
      <c r="N12" s="55"/>
      <c r="O12" s="55"/>
      <c r="Q12" s="158"/>
      <c r="R12" s="56"/>
      <c r="S12" s="56"/>
      <c r="T12" s="56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202"/>
    </row>
    <row r="13" spans="1:37" s="1" customFormat="1" ht="17.25" customHeight="1">
      <c r="A13" s="203"/>
      <c r="B13" s="19"/>
      <c r="C13" s="102" t="s">
        <v>9</v>
      </c>
      <c r="D13" s="130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135"/>
      <c r="AB13" s="134"/>
      <c r="AC13" s="125" t="s">
        <v>8</v>
      </c>
      <c r="AD13" s="24"/>
      <c r="AE13" s="25"/>
      <c r="AF13" s="26"/>
      <c r="AG13" s="25"/>
      <c r="AH13" s="26"/>
      <c r="AI13" s="131" t="s">
        <v>1</v>
      </c>
      <c r="AJ13" s="132" t="s">
        <v>6</v>
      </c>
      <c r="AK13" s="71" t="s">
        <v>23</v>
      </c>
    </row>
    <row r="14" spans="1:37" s="48" customFormat="1" ht="40.5" customHeight="1" thickBot="1">
      <c r="A14" s="204"/>
      <c r="B14" s="45"/>
      <c r="C14" s="126" t="s">
        <v>47</v>
      </c>
      <c r="D14" s="114" t="s">
        <v>48</v>
      </c>
      <c r="E14" s="115" t="s">
        <v>67</v>
      </c>
      <c r="F14" s="115" t="s">
        <v>87</v>
      </c>
      <c r="G14" s="115" t="s">
        <v>49</v>
      </c>
      <c r="H14" s="115" t="s">
        <v>50</v>
      </c>
      <c r="I14" s="115" t="s">
        <v>68</v>
      </c>
      <c r="J14" s="115" t="s">
        <v>88</v>
      </c>
      <c r="K14" s="115" t="s">
        <v>51</v>
      </c>
      <c r="L14" s="115" t="s">
        <v>52</v>
      </c>
      <c r="M14" s="115" t="s">
        <v>69</v>
      </c>
      <c r="N14" s="115" t="s">
        <v>89</v>
      </c>
      <c r="O14" s="115" t="s">
        <v>53</v>
      </c>
      <c r="P14" s="115" t="s">
        <v>54</v>
      </c>
      <c r="Q14" s="115" t="s">
        <v>55</v>
      </c>
      <c r="R14" s="115" t="s">
        <v>56</v>
      </c>
      <c r="S14" s="115" t="s">
        <v>57</v>
      </c>
      <c r="T14" s="115" t="s">
        <v>90</v>
      </c>
      <c r="U14" s="115" t="s">
        <v>71</v>
      </c>
      <c r="V14" s="115" t="s">
        <v>91</v>
      </c>
      <c r="W14" s="115" t="s">
        <v>58</v>
      </c>
      <c r="X14" s="115" t="s">
        <v>59</v>
      </c>
      <c r="Y14" s="115" t="s">
        <v>60</v>
      </c>
      <c r="Z14" s="115" t="s">
        <v>61</v>
      </c>
      <c r="AA14" s="115" t="s">
        <v>62</v>
      </c>
      <c r="AB14" s="116" t="s">
        <v>37</v>
      </c>
      <c r="AC14" s="116" t="s">
        <v>38</v>
      </c>
      <c r="AD14" s="117" t="s">
        <v>39</v>
      </c>
      <c r="AE14" s="116" t="s">
        <v>66</v>
      </c>
      <c r="AF14" s="117" t="s">
        <v>72</v>
      </c>
      <c r="AG14" s="116" t="s">
        <v>92</v>
      </c>
      <c r="AH14" s="116" t="s">
        <v>86</v>
      </c>
      <c r="AI14" s="46" t="s">
        <v>27</v>
      </c>
      <c r="AJ14" s="47" t="s">
        <v>26</v>
      </c>
      <c r="AK14" s="72" t="s">
        <v>28</v>
      </c>
    </row>
    <row r="15" spans="1:37" ht="13.5" thickBot="1">
      <c r="A15" s="98">
        <v>4</v>
      </c>
      <c r="B15" s="99" t="s">
        <v>22</v>
      </c>
      <c r="C15" s="148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50">
        <v>0</v>
      </c>
      <c r="AB15" s="149"/>
      <c r="AC15" s="149"/>
      <c r="AD15" s="151"/>
      <c r="AE15" s="152"/>
      <c r="AF15" s="153"/>
      <c r="AG15" s="149"/>
      <c r="AH15" s="149"/>
      <c r="AI15" s="6" t="s">
        <v>2</v>
      </c>
      <c r="AJ15" s="21" t="s">
        <v>2</v>
      </c>
      <c r="AK15" s="73" t="s">
        <v>2</v>
      </c>
    </row>
    <row r="16" spans="1:37" ht="13.5" thickBot="1">
      <c r="A16" s="205"/>
      <c r="B16" s="100" t="s">
        <v>45</v>
      </c>
      <c r="C16" s="127" t="s">
        <v>40</v>
      </c>
      <c r="D16" s="133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9"/>
      <c r="AG16" s="80"/>
      <c r="AH16" s="78"/>
      <c r="AI16" s="5"/>
      <c r="AJ16" s="22"/>
      <c r="AK16" s="74"/>
    </row>
    <row r="17" spans="1:39" ht="12.75">
      <c r="A17" s="205"/>
      <c r="B17" s="10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67"/>
      <c r="W17" s="136"/>
      <c r="X17" s="136"/>
      <c r="Y17" s="136"/>
      <c r="Z17" s="137"/>
      <c r="AA17" s="136"/>
      <c r="AB17" s="138"/>
      <c r="AC17" s="136"/>
      <c r="AD17" s="146"/>
      <c r="AE17" s="140"/>
      <c r="AF17" s="146"/>
      <c r="AG17" s="140"/>
      <c r="AH17" s="142"/>
      <c r="AI17" s="44">
        <f>$C$15*C17+$D$15*D17+$E$15*E17+$F$15*F17+$G$15*G17+$H$15*H17+$I$15*I17+$J$15*J17+$K$15*K17+$L$15*L17+$M$15*M17+$N$15*N17+$O$15*O17+$P$15*P17+$Q$15*Q17+$R$15*R17+$S$15*S17+$T$15*T17+$U$15*U17+$V$15*V17+$W$15*W17+$X$15*X17+$Y$15*Y17+$Z$15*Z17+$AA$15*AA17+$AB$15*AB17+$AC$15*AC17+$AD$15*AD17+$AE$15*AE17+$AF$15*AF17+$AG$15*AG17+$AH$15*AH17</f>
        <v>0</v>
      </c>
      <c r="AJ17" s="20">
        <f>SUM(C17:X17,AB17:AH17)</f>
        <v>0</v>
      </c>
      <c r="AK17" s="75">
        <f>C17*($C$15-$C$72)+D17*($D$15-$D$72)+E17*($E$15-$E$72)+F17*($F$15-$F$72)+G17*($G$15-$G$72)+H17*($H$15-$H$72)+I17*($I$15-$I$72)+J17*($J$15-$J$72)+K17*($K$15-$K$72)+L17*($L$15-$L$72)+M17*($M$15-$M$72)+N17*($N$15-$N$72)+O17*($O$15-$O$72)+P17*($P$15-$P$72)+Q17*($Q$15-$Q$72)+R17*($R$15-$R$72)+S17*($S$15-$S$72)+T17*($T$15-$T$72)+U17*($U$15-$U$72)+V17*($V$15-$V$72)++W17*($W$15-$W$72)+X17*($X$15-$X$72)+Y17*($Y$15-$Y$72)+Z17*($Z$15-$Z$72)+AA17*($AA$15+$AA$72)+AC17*($AC$15-$AC$72)+AD17*($AD$15-$AD$72)+AE17*($AE$15-$AE$72)+AF17*($AF$15-$AF$72)+AG17*($AG$15-$AG$72)+AH17*($AH$15-$AH$72)+AB17*($AB$15-$AB$72)</f>
        <v>0</v>
      </c>
      <c r="AM17" s="155"/>
    </row>
    <row r="18" spans="1:37" ht="12.75">
      <c r="A18" s="205"/>
      <c r="B18" s="10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67"/>
      <c r="W18" s="136"/>
      <c r="X18" s="136"/>
      <c r="Y18" s="136"/>
      <c r="Z18" s="137"/>
      <c r="AA18" s="136"/>
      <c r="AB18" s="146"/>
      <c r="AC18" s="136"/>
      <c r="AD18" s="146"/>
      <c r="AE18" s="140"/>
      <c r="AF18" s="146"/>
      <c r="AG18" s="140"/>
      <c r="AH18" s="142"/>
      <c r="AI18" s="44">
        <f aca="true" t="shared" si="0" ref="AI18:AI66">$C$15*C18+$D$15*D18+$E$15*E18+$F$15*F18+$G$15*G18+$H$15*H18+$I$15*I18+$J$15*J18+$K$15*K18+$L$15*L18+$M$15*M18+$N$15*N18+$O$15*O18+$P$15*P18+$Q$15*Q18+$R$15*R18+$S$15*S18+$T$15*T18+$U$15*U18+$V$15*V18+$W$15*W18+$X$15*X18+$Y$15*Y18+$Z$15*Z18+$AA$15*AA18+$AB$15*AB18+$AC$15*AC18+$AD$15*AD18+$AE$15*AE18+$AF$15*AF18+$AG$15*AG18+$AH$15*AH18</f>
        <v>0</v>
      </c>
      <c r="AJ18" s="20">
        <f aca="true" t="shared" si="1" ref="AJ18:AJ66">SUM(C18:X18,AB18:AH18)</f>
        <v>0</v>
      </c>
      <c r="AK18" s="75">
        <f>C18*($C$15-$C$72)+D18*($D$15-$D$72)+E18*($E$15-$E$72)+F18*($F$15-$F$72)+G18*($G$15-$G$72)+H18*($H$15-$H$72)+I18*($I$15-$I$72)+J18*($J$15-$J$72)+K18*($K$15-$K$72)+L18*($L$15-$L$72)+M18*($M$15-$M$72)+N18*($N$15-$N$72)+O18*($O$15-$O$72)+P18*($P$15-$P$72)+Q18*($Q$15-$Q$72)+R18*($R$15-$R$72)+S18*($S$15-$S$72)+T18*($T$15-$T$72)+U18*($U$15-$U$72)+V18*($V$15-$V$72)++W18*($W$15-$W$72)+X18*($X$15-$X$72)+Y18*($Y$15-$Y$72)+Z18*($Z$15-$Z$72)+AA18*($AA$15+$AA$72)+AC18*($AC$15-$AC$72)+AD18*($AD$15-$AD$72)+AE18*($AE$15-$AE$72)+AF18*($AF$15-$AF$72)+AG18*($AG$15-$AG$72)+AH18*($AH$15-$AH$72)+AB18*($AB$15-$AB$72)</f>
        <v>0</v>
      </c>
    </row>
    <row r="19" spans="1:37" ht="12.75">
      <c r="A19" s="205"/>
      <c r="B19" s="10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67"/>
      <c r="W19" s="136"/>
      <c r="X19" s="136"/>
      <c r="Y19" s="136"/>
      <c r="Z19" s="137"/>
      <c r="AA19" s="136"/>
      <c r="AB19" s="146"/>
      <c r="AC19" s="136"/>
      <c r="AD19" s="146"/>
      <c r="AE19" s="146"/>
      <c r="AF19" s="146"/>
      <c r="AG19" s="140"/>
      <c r="AH19" s="142"/>
      <c r="AI19" s="44">
        <f t="shared" si="0"/>
        <v>0</v>
      </c>
      <c r="AJ19" s="20">
        <f t="shared" si="1"/>
        <v>0</v>
      </c>
      <c r="AK19" s="75">
        <f>C19*($C$15-$C$72)+D19*($D$15-$D$72)+E19*($E$15-$E$72)+F19*($F$15-$F$72)+G19*($G$15-$G$72)+H19*($H$15-$H$72)+I19*($I$15-$I$72)+J19*($J$15-$J$72)+K19*($K$15-$K$72)+L19*($L$15-$L$72)+M19*($M$15-$M$72)+N19*($N$15-$N$72)+O19*($O$15-$O$72)+P19*($P$15-$P$72)+Q19*($Q$15-$Q$72)+R19*($R$15-$R$72)+S19*($S$15-$S$72)+T19*($T$15-$T$72)+U19*($U$15-$U$72)+V19*($V$15-$V$72)++W19*($W$15-$W$72)+X19*($X$15-$X$72)+Y19*($Y$15-$Y$72)+Z19*($Z$15-$Z$72)+AA19*($AA$15+$AA$72)+AC19*($AC$15-$AC$72)+AD19*($AD$15-$AD$72)+AE19*($AE$15-$AE$72)+AF19*($AF$15-$AF$72)+AG19*($AG$15-$AG$72)+AH19*($AH$15-$AH$72)+AB19*($AB$15-$AB$72)</f>
        <v>0</v>
      </c>
    </row>
    <row r="20" spans="1:37" ht="12.75">
      <c r="A20" s="205"/>
      <c r="B20" s="10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67"/>
      <c r="W20" s="136"/>
      <c r="X20" s="136"/>
      <c r="Y20" s="136"/>
      <c r="Z20" s="137"/>
      <c r="AA20" s="136"/>
      <c r="AB20" s="146"/>
      <c r="AC20" s="136"/>
      <c r="AD20" s="146"/>
      <c r="AE20" s="146"/>
      <c r="AF20" s="146"/>
      <c r="AG20" s="140"/>
      <c r="AH20" s="142"/>
      <c r="AI20" s="44">
        <f t="shared" si="0"/>
        <v>0</v>
      </c>
      <c r="AJ20" s="20">
        <f aca="true" t="shared" si="2" ref="AJ20:AJ44">SUM(C20:X20,AB20:AH20)</f>
        <v>0</v>
      </c>
      <c r="AK20" s="75">
        <f aca="true" t="shared" si="3" ref="AK20:AK44">C20*($C$15-$C$72)+D20*($D$15-$D$72)+E20*($E$15-$E$72)+F20*($F$15-$F$72)+G20*($G$15-$G$72)+H20*($H$15-$H$72)+I20*($I$15-$I$72)+J20*($J$15-$J$72)+K20*($K$15-$K$72)+L20*($L$15-$L$72)+M20*($M$15-$M$72)+N20*($N$15-$N$72)+O20*($O$15-$O$72)+P20*($P$15-$P$72)+Q20*($Q$15-$Q$72)+R20*($R$15-$R$72)+S20*($S$15-$S$72)+T20*($T$15-$T$72)+U20*($U$15-$U$72)+V20*($V$15-$V$72)++W20*($W$15-$W$72)+X20*($X$15-$X$72)+Y20*($Y$15-$Y$72)+Z20*($Z$15-$Z$72)+AA20*($AA$15+$AA$72)+AC20*($AC$15-$AC$72)+AD20*($AD$15-$AD$72)+AE20*($AE$15-$AE$72)+AF20*($AF$15-$AF$72)+AG20*($AG$15-$AG$72)+AH20*($AH$15-$AH$72)+AB20*($AB$15-$AB$72)</f>
        <v>0</v>
      </c>
    </row>
    <row r="21" spans="1:37" ht="12.75">
      <c r="A21" s="205"/>
      <c r="B21" s="10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67"/>
      <c r="W21" s="136"/>
      <c r="X21" s="136"/>
      <c r="Y21" s="136"/>
      <c r="Z21" s="137"/>
      <c r="AA21" s="136"/>
      <c r="AB21" s="146"/>
      <c r="AC21" s="136"/>
      <c r="AD21" s="146"/>
      <c r="AE21" s="146"/>
      <c r="AF21" s="146"/>
      <c r="AG21" s="140"/>
      <c r="AH21" s="142"/>
      <c r="AI21" s="44">
        <f t="shared" si="0"/>
        <v>0</v>
      </c>
      <c r="AJ21" s="20">
        <f t="shared" si="2"/>
        <v>0</v>
      </c>
      <c r="AK21" s="75">
        <f t="shared" si="3"/>
        <v>0</v>
      </c>
    </row>
    <row r="22" spans="1:37" ht="12.75">
      <c r="A22" s="205"/>
      <c r="B22" s="10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67"/>
      <c r="W22" s="136"/>
      <c r="X22" s="136"/>
      <c r="Y22" s="136"/>
      <c r="Z22" s="137"/>
      <c r="AA22" s="136"/>
      <c r="AB22" s="146"/>
      <c r="AC22" s="136"/>
      <c r="AD22" s="146"/>
      <c r="AE22" s="146"/>
      <c r="AF22" s="146"/>
      <c r="AG22" s="140"/>
      <c r="AH22" s="142"/>
      <c r="AI22" s="44">
        <f t="shared" si="0"/>
        <v>0</v>
      </c>
      <c r="AJ22" s="20">
        <f t="shared" si="2"/>
        <v>0</v>
      </c>
      <c r="AK22" s="75">
        <f t="shared" si="3"/>
        <v>0</v>
      </c>
    </row>
    <row r="23" spans="1:37" ht="12.75">
      <c r="A23" s="205"/>
      <c r="B23" s="10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67"/>
      <c r="W23" s="136"/>
      <c r="X23" s="136"/>
      <c r="Y23" s="136"/>
      <c r="Z23" s="137"/>
      <c r="AA23" s="136"/>
      <c r="AB23" s="146"/>
      <c r="AC23" s="136"/>
      <c r="AD23" s="146"/>
      <c r="AE23" s="146"/>
      <c r="AF23" s="146"/>
      <c r="AG23" s="140"/>
      <c r="AH23" s="142"/>
      <c r="AI23" s="44">
        <f t="shared" si="0"/>
        <v>0</v>
      </c>
      <c r="AJ23" s="20">
        <f t="shared" si="2"/>
        <v>0</v>
      </c>
      <c r="AK23" s="75">
        <f t="shared" si="3"/>
        <v>0</v>
      </c>
    </row>
    <row r="24" spans="1:37" ht="12.75">
      <c r="A24" s="205"/>
      <c r="B24" s="10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67"/>
      <c r="W24" s="136"/>
      <c r="X24" s="136"/>
      <c r="Y24" s="136"/>
      <c r="Z24" s="137"/>
      <c r="AA24" s="136"/>
      <c r="AB24" s="146"/>
      <c r="AC24" s="136"/>
      <c r="AD24" s="146"/>
      <c r="AE24" s="146"/>
      <c r="AF24" s="146"/>
      <c r="AG24" s="140"/>
      <c r="AH24" s="142"/>
      <c r="AI24" s="44">
        <f t="shared" si="0"/>
        <v>0</v>
      </c>
      <c r="AJ24" s="20">
        <f t="shared" si="2"/>
        <v>0</v>
      </c>
      <c r="AK24" s="75">
        <f t="shared" si="3"/>
        <v>0</v>
      </c>
    </row>
    <row r="25" spans="1:37" ht="12.75">
      <c r="A25" s="205"/>
      <c r="B25" s="10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67"/>
      <c r="W25" s="136"/>
      <c r="X25" s="136"/>
      <c r="Y25" s="136"/>
      <c r="Z25" s="137"/>
      <c r="AA25" s="136"/>
      <c r="AB25" s="146"/>
      <c r="AC25" s="136"/>
      <c r="AD25" s="146"/>
      <c r="AE25" s="146"/>
      <c r="AF25" s="146"/>
      <c r="AG25" s="140"/>
      <c r="AH25" s="142"/>
      <c r="AI25" s="44">
        <f t="shared" si="0"/>
        <v>0</v>
      </c>
      <c r="AJ25" s="20">
        <f t="shared" si="2"/>
        <v>0</v>
      </c>
      <c r="AK25" s="75">
        <f t="shared" si="3"/>
        <v>0</v>
      </c>
    </row>
    <row r="26" spans="1:37" ht="12.75">
      <c r="A26" s="205"/>
      <c r="B26" s="10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67"/>
      <c r="W26" s="136"/>
      <c r="X26" s="136"/>
      <c r="Y26" s="136"/>
      <c r="Z26" s="137"/>
      <c r="AA26" s="136"/>
      <c r="AB26" s="146"/>
      <c r="AC26" s="136"/>
      <c r="AD26" s="146"/>
      <c r="AE26" s="146"/>
      <c r="AF26" s="146"/>
      <c r="AG26" s="140"/>
      <c r="AH26" s="142"/>
      <c r="AI26" s="44">
        <f t="shared" si="0"/>
        <v>0</v>
      </c>
      <c r="AJ26" s="20">
        <f t="shared" si="2"/>
        <v>0</v>
      </c>
      <c r="AK26" s="75">
        <f t="shared" si="3"/>
        <v>0</v>
      </c>
    </row>
    <row r="27" spans="1:37" ht="12.75">
      <c r="A27" s="205"/>
      <c r="B27" s="10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67"/>
      <c r="W27" s="136"/>
      <c r="X27" s="136"/>
      <c r="Y27" s="136"/>
      <c r="Z27" s="137"/>
      <c r="AA27" s="136"/>
      <c r="AB27" s="146"/>
      <c r="AC27" s="136"/>
      <c r="AD27" s="146"/>
      <c r="AE27" s="146"/>
      <c r="AF27" s="146"/>
      <c r="AG27" s="140"/>
      <c r="AH27" s="142"/>
      <c r="AI27" s="44">
        <f t="shared" si="0"/>
        <v>0</v>
      </c>
      <c r="AJ27" s="20">
        <f t="shared" si="2"/>
        <v>0</v>
      </c>
      <c r="AK27" s="75">
        <f t="shared" si="3"/>
        <v>0</v>
      </c>
    </row>
    <row r="28" spans="1:37" ht="12.75">
      <c r="A28" s="205"/>
      <c r="B28" s="10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67"/>
      <c r="W28" s="136"/>
      <c r="X28" s="136"/>
      <c r="Y28" s="136"/>
      <c r="Z28" s="137"/>
      <c r="AA28" s="136"/>
      <c r="AB28" s="146"/>
      <c r="AC28" s="136"/>
      <c r="AD28" s="146"/>
      <c r="AE28" s="146"/>
      <c r="AF28" s="146"/>
      <c r="AG28" s="140"/>
      <c r="AH28" s="142"/>
      <c r="AI28" s="44">
        <f t="shared" si="0"/>
        <v>0</v>
      </c>
      <c r="AJ28" s="20">
        <f t="shared" si="2"/>
        <v>0</v>
      </c>
      <c r="AK28" s="75">
        <f t="shared" si="3"/>
        <v>0</v>
      </c>
    </row>
    <row r="29" spans="1:37" ht="12.75">
      <c r="A29" s="205"/>
      <c r="B29" s="10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67"/>
      <c r="W29" s="136"/>
      <c r="X29" s="136"/>
      <c r="Y29" s="136"/>
      <c r="Z29" s="137"/>
      <c r="AA29" s="136"/>
      <c r="AB29" s="146"/>
      <c r="AC29" s="136"/>
      <c r="AD29" s="146"/>
      <c r="AE29" s="146"/>
      <c r="AF29" s="146"/>
      <c r="AG29" s="140"/>
      <c r="AH29" s="142"/>
      <c r="AI29" s="44">
        <f t="shared" si="0"/>
        <v>0</v>
      </c>
      <c r="AJ29" s="20">
        <f t="shared" si="2"/>
        <v>0</v>
      </c>
      <c r="AK29" s="75">
        <f t="shared" si="3"/>
        <v>0</v>
      </c>
    </row>
    <row r="30" spans="1:37" ht="12.75">
      <c r="A30" s="205"/>
      <c r="B30" s="10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67"/>
      <c r="W30" s="136"/>
      <c r="X30" s="136"/>
      <c r="Y30" s="136"/>
      <c r="Z30" s="137"/>
      <c r="AA30" s="136"/>
      <c r="AB30" s="146"/>
      <c r="AC30" s="136"/>
      <c r="AD30" s="146"/>
      <c r="AE30" s="146"/>
      <c r="AF30" s="146"/>
      <c r="AG30" s="140"/>
      <c r="AH30" s="142"/>
      <c r="AI30" s="44">
        <f t="shared" si="0"/>
        <v>0</v>
      </c>
      <c r="AJ30" s="20">
        <f t="shared" si="2"/>
        <v>0</v>
      </c>
      <c r="AK30" s="75">
        <f t="shared" si="3"/>
        <v>0</v>
      </c>
    </row>
    <row r="31" spans="1:37" ht="12.75">
      <c r="A31" s="205"/>
      <c r="B31" s="10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67"/>
      <c r="W31" s="136"/>
      <c r="X31" s="136"/>
      <c r="Y31" s="136"/>
      <c r="Z31" s="137"/>
      <c r="AA31" s="136"/>
      <c r="AB31" s="146"/>
      <c r="AC31" s="136"/>
      <c r="AD31" s="146"/>
      <c r="AE31" s="146"/>
      <c r="AF31" s="146"/>
      <c r="AG31" s="140"/>
      <c r="AH31" s="142"/>
      <c r="AI31" s="44">
        <f t="shared" si="0"/>
        <v>0</v>
      </c>
      <c r="AJ31" s="20">
        <f t="shared" si="2"/>
        <v>0</v>
      </c>
      <c r="AK31" s="75">
        <f t="shared" si="3"/>
        <v>0</v>
      </c>
    </row>
    <row r="32" spans="1:37" ht="12.75">
      <c r="A32" s="205"/>
      <c r="B32" s="10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67"/>
      <c r="W32" s="136"/>
      <c r="X32" s="136"/>
      <c r="Y32" s="136"/>
      <c r="Z32" s="137"/>
      <c r="AA32" s="136"/>
      <c r="AB32" s="146"/>
      <c r="AC32" s="136"/>
      <c r="AD32" s="146"/>
      <c r="AE32" s="146"/>
      <c r="AF32" s="146"/>
      <c r="AG32" s="140"/>
      <c r="AH32" s="142"/>
      <c r="AI32" s="44">
        <f t="shared" si="0"/>
        <v>0</v>
      </c>
      <c r="AJ32" s="20">
        <f t="shared" si="2"/>
        <v>0</v>
      </c>
      <c r="AK32" s="75">
        <f t="shared" si="3"/>
        <v>0</v>
      </c>
    </row>
    <row r="33" spans="1:37" ht="12.75">
      <c r="A33" s="205"/>
      <c r="B33" s="10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67"/>
      <c r="W33" s="136"/>
      <c r="X33" s="136"/>
      <c r="Y33" s="136"/>
      <c r="Z33" s="137"/>
      <c r="AA33" s="136"/>
      <c r="AB33" s="146"/>
      <c r="AC33" s="136"/>
      <c r="AD33" s="146"/>
      <c r="AE33" s="146"/>
      <c r="AF33" s="146"/>
      <c r="AG33" s="140"/>
      <c r="AH33" s="142"/>
      <c r="AI33" s="44">
        <f t="shared" si="0"/>
        <v>0</v>
      </c>
      <c r="AJ33" s="20">
        <f t="shared" si="2"/>
        <v>0</v>
      </c>
      <c r="AK33" s="75">
        <f t="shared" si="3"/>
        <v>0</v>
      </c>
    </row>
    <row r="34" spans="1:37" ht="12.75">
      <c r="A34" s="205"/>
      <c r="B34" s="10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67"/>
      <c r="W34" s="136"/>
      <c r="X34" s="136"/>
      <c r="Y34" s="136"/>
      <c r="Z34" s="137"/>
      <c r="AA34" s="136"/>
      <c r="AB34" s="146"/>
      <c r="AC34" s="136"/>
      <c r="AD34" s="146"/>
      <c r="AE34" s="146"/>
      <c r="AF34" s="146"/>
      <c r="AG34" s="140"/>
      <c r="AH34" s="142"/>
      <c r="AI34" s="44">
        <f t="shared" si="0"/>
        <v>0</v>
      </c>
      <c r="AJ34" s="20">
        <f t="shared" si="2"/>
        <v>0</v>
      </c>
      <c r="AK34" s="75">
        <f t="shared" si="3"/>
        <v>0</v>
      </c>
    </row>
    <row r="35" spans="1:37" ht="12.75">
      <c r="A35" s="205"/>
      <c r="B35" s="10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67"/>
      <c r="W35" s="136"/>
      <c r="X35" s="136"/>
      <c r="Y35" s="136"/>
      <c r="Z35" s="137"/>
      <c r="AA35" s="136"/>
      <c r="AB35" s="146"/>
      <c r="AC35" s="136"/>
      <c r="AD35" s="146"/>
      <c r="AE35" s="146"/>
      <c r="AF35" s="146"/>
      <c r="AG35" s="140"/>
      <c r="AH35" s="142"/>
      <c r="AI35" s="44">
        <f t="shared" si="0"/>
        <v>0</v>
      </c>
      <c r="AJ35" s="20">
        <f t="shared" si="2"/>
        <v>0</v>
      </c>
      <c r="AK35" s="75">
        <f t="shared" si="3"/>
        <v>0</v>
      </c>
    </row>
    <row r="36" spans="1:37" ht="12.75">
      <c r="A36" s="205"/>
      <c r="B36" s="10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67"/>
      <c r="W36" s="136"/>
      <c r="X36" s="136"/>
      <c r="Y36" s="136"/>
      <c r="Z36" s="137"/>
      <c r="AA36" s="136"/>
      <c r="AB36" s="146"/>
      <c r="AC36" s="136"/>
      <c r="AD36" s="146"/>
      <c r="AE36" s="146"/>
      <c r="AF36" s="146"/>
      <c r="AG36" s="140"/>
      <c r="AH36" s="142"/>
      <c r="AI36" s="44">
        <f t="shared" si="0"/>
        <v>0</v>
      </c>
      <c r="AJ36" s="20">
        <f t="shared" si="2"/>
        <v>0</v>
      </c>
      <c r="AK36" s="75">
        <f t="shared" si="3"/>
        <v>0</v>
      </c>
    </row>
    <row r="37" spans="1:37" ht="12.75">
      <c r="A37" s="205"/>
      <c r="B37" s="10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67"/>
      <c r="W37" s="136"/>
      <c r="X37" s="136"/>
      <c r="Y37" s="136"/>
      <c r="Z37" s="137"/>
      <c r="AA37" s="136"/>
      <c r="AB37" s="146"/>
      <c r="AC37" s="136"/>
      <c r="AD37" s="146"/>
      <c r="AE37" s="146"/>
      <c r="AF37" s="146"/>
      <c r="AG37" s="140"/>
      <c r="AH37" s="142"/>
      <c r="AI37" s="44">
        <f t="shared" si="0"/>
        <v>0</v>
      </c>
      <c r="AJ37" s="20">
        <f t="shared" si="2"/>
        <v>0</v>
      </c>
      <c r="AK37" s="75">
        <f t="shared" si="3"/>
        <v>0</v>
      </c>
    </row>
    <row r="38" spans="1:37" ht="12.75">
      <c r="A38" s="205"/>
      <c r="B38" s="10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67"/>
      <c r="W38" s="136"/>
      <c r="X38" s="136"/>
      <c r="Y38" s="136"/>
      <c r="Z38" s="137"/>
      <c r="AA38" s="136"/>
      <c r="AB38" s="146"/>
      <c r="AC38" s="136"/>
      <c r="AD38" s="146"/>
      <c r="AE38" s="146"/>
      <c r="AF38" s="146"/>
      <c r="AG38" s="140"/>
      <c r="AH38" s="142"/>
      <c r="AI38" s="44">
        <f t="shared" si="0"/>
        <v>0</v>
      </c>
      <c r="AJ38" s="20">
        <f t="shared" si="2"/>
        <v>0</v>
      </c>
      <c r="AK38" s="75">
        <f t="shared" si="3"/>
        <v>0</v>
      </c>
    </row>
    <row r="39" spans="1:37" ht="12.75">
      <c r="A39" s="205"/>
      <c r="B39" s="10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67"/>
      <c r="W39" s="136"/>
      <c r="X39" s="136"/>
      <c r="Y39" s="136"/>
      <c r="Z39" s="137"/>
      <c r="AA39" s="136"/>
      <c r="AB39" s="146"/>
      <c r="AC39" s="136"/>
      <c r="AD39" s="146"/>
      <c r="AE39" s="146"/>
      <c r="AF39" s="146"/>
      <c r="AG39" s="140"/>
      <c r="AH39" s="142"/>
      <c r="AI39" s="44">
        <f t="shared" si="0"/>
        <v>0</v>
      </c>
      <c r="AJ39" s="20">
        <f t="shared" si="2"/>
        <v>0</v>
      </c>
      <c r="AK39" s="75">
        <f t="shared" si="3"/>
        <v>0</v>
      </c>
    </row>
    <row r="40" spans="1:37" ht="12.75">
      <c r="A40" s="205"/>
      <c r="B40" s="10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67"/>
      <c r="W40" s="136"/>
      <c r="X40" s="136"/>
      <c r="Y40" s="136"/>
      <c r="Z40" s="137"/>
      <c r="AA40" s="136"/>
      <c r="AB40" s="146"/>
      <c r="AC40" s="136"/>
      <c r="AD40" s="146"/>
      <c r="AE40" s="146"/>
      <c r="AF40" s="146"/>
      <c r="AG40" s="140"/>
      <c r="AH40" s="142"/>
      <c r="AI40" s="44">
        <f t="shared" si="0"/>
        <v>0</v>
      </c>
      <c r="AJ40" s="20">
        <f t="shared" si="2"/>
        <v>0</v>
      </c>
      <c r="AK40" s="75">
        <f t="shared" si="3"/>
        <v>0</v>
      </c>
    </row>
    <row r="41" spans="1:37" ht="12.75">
      <c r="A41" s="205"/>
      <c r="B41" s="10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67"/>
      <c r="W41" s="136"/>
      <c r="X41" s="136"/>
      <c r="Y41" s="136"/>
      <c r="Z41" s="137"/>
      <c r="AA41" s="136"/>
      <c r="AB41" s="146"/>
      <c r="AC41" s="136"/>
      <c r="AD41" s="146"/>
      <c r="AE41" s="146"/>
      <c r="AF41" s="146"/>
      <c r="AG41" s="140"/>
      <c r="AH41" s="142"/>
      <c r="AI41" s="44">
        <f t="shared" si="0"/>
        <v>0</v>
      </c>
      <c r="AJ41" s="20">
        <f t="shared" si="2"/>
        <v>0</v>
      </c>
      <c r="AK41" s="75">
        <f t="shared" si="3"/>
        <v>0</v>
      </c>
    </row>
    <row r="42" spans="1:37" ht="12.75">
      <c r="A42" s="205"/>
      <c r="B42" s="10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67"/>
      <c r="W42" s="136"/>
      <c r="X42" s="136"/>
      <c r="Y42" s="136"/>
      <c r="Z42" s="137"/>
      <c r="AA42" s="136"/>
      <c r="AB42" s="146"/>
      <c r="AC42" s="136"/>
      <c r="AD42" s="146"/>
      <c r="AE42" s="146"/>
      <c r="AF42" s="146"/>
      <c r="AG42" s="140"/>
      <c r="AH42" s="142"/>
      <c r="AI42" s="44">
        <f t="shared" si="0"/>
        <v>0</v>
      </c>
      <c r="AJ42" s="20">
        <f t="shared" si="2"/>
        <v>0</v>
      </c>
      <c r="AK42" s="75">
        <f t="shared" si="3"/>
        <v>0</v>
      </c>
    </row>
    <row r="43" spans="1:37" ht="12.75">
      <c r="A43" s="205"/>
      <c r="B43" s="10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67"/>
      <c r="W43" s="136"/>
      <c r="X43" s="136"/>
      <c r="Y43" s="136"/>
      <c r="Z43" s="137"/>
      <c r="AA43" s="136"/>
      <c r="AB43" s="146"/>
      <c r="AC43" s="136"/>
      <c r="AD43" s="146"/>
      <c r="AE43" s="146"/>
      <c r="AF43" s="146"/>
      <c r="AG43" s="140"/>
      <c r="AH43" s="142"/>
      <c r="AI43" s="44">
        <f t="shared" si="0"/>
        <v>0</v>
      </c>
      <c r="AJ43" s="20">
        <f t="shared" si="2"/>
        <v>0</v>
      </c>
      <c r="AK43" s="75">
        <f t="shared" si="3"/>
        <v>0</v>
      </c>
    </row>
    <row r="44" spans="1:37" ht="12.75">
      <c r="A44" s="205"/>
      <c r="B44" s="10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67"/>
      <c r="W44" s="136"/>
      <c r="X44" s="136"/>
      <c r="Y44" s="136"/>
      <c r="Z44" s="137"/>
      <c r="AA44" s="136"/>
      <c r="AB44" s="146"/>
      <c r="AC44" s="136"/>
      <c r="AD44" s="146"/>
      <c r="AE44" s="146"/>
      <c r="AF44" s="146"/>
      <c r="AG44" s="140"/>
      <c r="AH44" s="142"/>
      <c r="AI44" s="44">
        <f t="shared" si="0"/>
        <v>0</v>
      </c>
      <c r="AJ44" s="20">
        <f t="shared" si="2"/>
        <v>0</v>
      </c>
      <c r="AK44" s="75">
        <f t="shared" si="3"/>
        <v>0</v>
      </c>
    </row>
    <row r="45" spans="1:37" ht="12.75">
      <c r="A45" s="205"/>
      <c r="B45" s="10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67"/>
      <c r="W45" s="136"/>
      <c r="X45" s="136"/>
      <c r="Y45" s="136"/>
      <c r="Z45" s="137"/>
      <c r="AA45" s="136"/>
      <c r="AB45" s="146"/>
      <c r="AC45" s="146"/>
      <c r="AD45" s="146"/>
      <c r="AE45" s="146"/>
      <c r="AF45" s="146"/>
      <c r="AG45" s="140"/>
      <c r="AH45" s="142"/>
      <c r="AI45" s="44">
        <f t="shared" si="0"/>
        <v>0</v>
      </c>
      <c r="AJ45" s="20">
        <f t="shared" si="1"/>
        <v>0</v>
      </c>
      <c r="AK45" s="75">
        <f aca="true" t="shared" si="4" ref="AK45:AK66">C45*($C$15-$C$72)+D45*($D$15-$D$72)+E45*($E$15-$E$72)+F45*($F$15-$F$72)+G45*($G$15-$G$72)+H45*($H$15-$H$72)+I45*($I$15-$I$72)+J45*($J$15-$J$72)+K45*($K$15-$K$72)+L45*($L$15-$L$72)+M45*($M$15-$M$72)+N45*($N$15-$N$72)+O45*($O$15-$O$72)+P45*($P$15-$P$72)+Q45*($Q$15-$Q$72)+R45*($R$15-$R$72)+S45*($S$15-$S$72)+T45*($T$15-$T$72)+U45*($U$15-$U$72)+V45*($V$15-$V$72)++W45*($W$15-$W$72)+X45*($X$15-$X$72)+Y45*($Y$15-$Y$72)+Z45*($Z$15-$Z$72)+AA45*($AA$15+$AA$72)+AC45*($AC$15-$AC$72)+AD45*($AD$15-$AD$72)+AE45*($AE$15-$AE$72)+AF45*($AF$15-$AF$72)+AG45*($AG$15-$AG$72)+AH45*($AH$15-$AH$72)+AB45*($AB$15-$AB$72)</f>
        <v>0</v>
      </c>
    </row>
    <row r="46" spans="1:37" ht="12.75">
      <c r="A46" s="205"/>
      <c r="B46" s="10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67"/>
      <c r="W46" s="136"/>
      <c r="X46" s="136"/>
      <c r="Y46" s="136"/>
      <c r="Z46" s="137"/>
      <c r="AA46" s="136"/>
      <c r="AB46" s="146"/>
      <c r="AC46" s="146"/>
      <c r="AD46" s="146"/>
      <c r="AE46" s="146"/>
      <c r="AF46" s="146"/>
      <c r="AG46" s="146"/>
      <c r="AH46" s="142"/>
      <c r="AI46" s="44">
        <f t="shared" si="0"/>
        <v>0</v>
      </c>
      <c r="AJ46" s="20">
        <f t="shared" si="1"/>
        <v>0</v>
      </c>
      <c r="AK46" s="75">
        <f t="shared" si="4"/>
        <v>0</v>
      </c>
    </row>
    <row r="47" spans="1:37" ht="12.75">
      <c r="A47" s="205"/>
      <c r="B47" s="10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67"/>
      <c r="W47" s="136"/>
      <c r="X47" s="136"/>
      <c r="Y47" s="136"/>
      <c r="Z47" s="137"/>
      <c r="AA47" s="136"/>
      <c r="AB47" s="146"/>
      <c r="AC47" s="146"/>
      <c r="AD47" s="146"/>
      <c r="AE47" s="146"/>
      <c r="AF47" s="146"/>
      <c r="AG47" s="146"/>
      <c r="AH47" s="146"/>
      <c r="AI47" s="44">
        <f t="shared" si="0"/>
        <v>0</v>
      </c>
      <c r="AJ47" s="20">
        <f t="shared" si="1"/>
        <v>0</v>
      </c>
      <c r="AK47" s="75">
        <f t="shared" si="4"/>
        <v>0</v>
      </c>
    </row>
    <row r="48" spans="1:37" ht="12.75">
      <c r="A48" s="205"/>
      <c r="B48" s="10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67"/>
      <c r="W48" s="136"/>
      <c r="X48" s="136"/>
      <c r="Y48" s="136"/>
      <c r="Z48" s="137"/>
      <c r="AA48" s="136"/>
      <c r="AB48" s="146"/>
      <c r="AC48" s="146"/>
      <c r="AD48" s="146"/>
      <c r="AE48" s="146"/>
      <c r="AF48" s="146"/>
      <c r="AG48" s="146"/>
      <c r="AH48" s="146"/>
      <c r="AI48" s="44">
        <f t="shared" si="0"/>
        <v>0</v>
      </c>
      <c r="AJ48" s="20">
        <f t="shared" si="1"/>
        <v>0</v>
      </c>
      <c r="AK48" s="75">
        <f t="shared" si="4"/>
        <v>0</v>
      </c>
    </row>
    <row r="49" spans="1:37" ht="12.75">
      <c r="A49" s="205"/>
      <c r="B49" s="10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67"/>
      <c r="W49" s="136"/>
      <c r="X49" s="136"/>
      <c r="Y49" s="136"/>
      <c r="Z49" s="137"/>
      <c r="AA49" s="136"/>
      <c r="AB49" s="146"/>
      <c r="AC49" s="146"/>
      <c r="AD49" s="146"/>
      <c r="AE49" s="146"/>
      <c r="AF49" s="146"/>
      <c r="AG49" s="146"/>
      <c r="AH49" s="146"/>
      <c r="AI49" s="44">
        <f t="shared" si="0"/>
        <v>0</v>
      </c>
      <c r="AJ49" s="20">
        <f t="shared" si="1"/>
        <v>0</v>
      </c>
      <c r="AK49" s="75">
        <f t="shared" si="4"/>
        <v>0</v>
      </c>
    </row>
    <row r="50" spans="1:37" ht="12.75">
      <c r="A50" s="205"/>
      <c r="B50" s="10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67"/>
      <c r="W50" s="136"/>
      <c r="X50" s="136"/>
      <c r="Y50" s="136"/>
      <c r="Z50" s="137"/>
      <c r="AA50" s="136"/>
      <c r="AB50" s="146"/>
      <c r="AC50" s="146"/>
      <c r="AD50" s="146"/>
      <c r="AE50" s="146"/>
      <c r="AF50" s="146"/>
      <c r="AG50" s="146"/>
      <c r="AH50" s="146"/>
      <c r="AI50" s="44">
        <f t="shared" si="0"/>
        <v>0</v>
      </c>
      <c r="AJ50" s="20">
        <f t="shared" si="1"/>
        <v>0</v>
      </c>
      <c r="AK50" s="75">
        <f t="shared" si="4"/>
        <v>0</v>
      </c>
    </row>
    <row r="51" spans="1:37" ht="12.75">
      <c r="A51" s="205"/>
      <c r="B51" s="10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67"/>
      <c r="W51" s="136"/>
      <c r="X51" s="136"/>
      <c r="Y51" s="136"/>
      <c r="Z51" s="137"/>
      <c r="AA51" s="136"/>
      <c r="AB51" s="146"/>
      <c r="AC51" s="146"/>
      <c r="AD51" s="146"/>
      <c r="AE51" s="146"/>
      <c r="AF51" s="146"/>
      <c r="AG51" s="146"/>
      <c r="AH51" s="146"/>
      <c r="AI51" s="44">
        <f t="shared" si="0"/>
        <v>0</v>
      </c>
      <c r="AJ51" s="20">
        <f t="shared" si="1"/>
        <v>0</v>
      </c>
      <c r="AK51" s="75">
        <f t="shared" si="4"/>
        <v>0</v>
      </c>
    </row>
    <row r="52" spans="1:37" ht="12.75">
      <c r="A52" s="205"/>
      <c r="B52" s="10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67"/>
      <c r="W52" s="136"/>
      <c r="X52" s="136"/>
      <c r="Y52" s="136"/>
      <c r="Z52" s="137"/>
      <c r="AA52" s="136"/>
      <c r="AB52" s="146"/>
      <c r="AC52" s="146"/>
      <c r="AD52" s="146"/>
      <c r="AE52" s="146"/>
      <c r="AF52" s="146"/>
      <c r="AG52" s="146"/>
      <c r="AH52" s="146"/>
      <c r="AI52" s="44">
        <f t="shared" si="0"/>
        <v>0</v>
      </c>
      <c r="AJ52" s="20">
        <f t="shared" si="1"/>
        <v>0</v>
      </c>
      <c r="AK52" s="75">
        <f t="shared" si="4"/>
        <v>0</v>
      </c>
    </row>
    <row r="53" spans="1:37" ht="12.75">
      <c r="A53" s="205"/>
      <c r="B53" s="10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7"/>
      <c r="Q53" s="147"/>
      <c r="R53" s="146"/>
      <c r="S53" s="147"/>
      <c r="T53" s="147"/>
      <c r="U53" s="147"/>
      <c r="V53" s="167"/>
      <c r="W53" s="136"/>
      <c r="X53" s="136"/>
      <c r="Y53" s="136"/>
      <c r="Z53" s="137"/>
      <c r="AA53" s="136"/>
      <c r="AB53" s="146"/>
      <c r="AC53" s="146"/>
      <c r="AD53" s="146"/>
      <c r="AE53" s="146"/>
      <c r="AF53" s="146"/>
      <c r="AG53" s="146"/>
      <c r="AH53" s="146"/>
      <c r="AI53" s="44">
        <f t="shared" si="0"/>
        <v>0</v>
      </c>
      <c r="AJ53" s="20">
        <f t="shared" si="1"/>
        <v>0</v>
      </c>
      <c r="AK53" s="75">
        <f t="shared" si="4"/>
        <v>0</v>
      </c>
    </row>
    <row r="54" spans="1:37" ht="12.75">
      <c r="A54" s="205"/>
      <c r="B54" s="10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67"/>
      <c r="W54" s="136"/>
      <c r="X54" s="136"/>
      <c r="Y54" s="136"/>
      <c r="Z54" s="137"/>
      <c r="AA54" s="136"/>
      <c r="AB54" s="146"/>
      <c r="AC54" s="146"/>
      <c r="AD54" s="146"/>
      <c r="AE54" s="146"/>
      <c r="AF54" s="146"/>
      <c r="AG54" s="146"/>
      <c r="AH54" s="146"/>
      <c r="AI54" s="44">
        <f t="shared" si="0"/>
        <v>0</v>
      </c>
      <c r="AJ54" s="20">
        <f t="shared" si="1"/>
        <v>0</v>
      </c>
      <c r="AK54" s="75">
        <f t="shared" si="4"/>
        <v>0</v>
      </c>
    </row>
    <row r="55" spans="1:37" ht="12.75">
      <c r="A55" s="205"/>
      <c r="B55" s="10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7"/>
      <c r="S55" s="146"/>
      <c r="T55" s="146"/>
      <c r="U55" s="146"/>
      <c r="V55" s="167"/>
      <c r="W55" s="136"/>
      <c r="X55" s="136"/>
      <c r="Y55" s="136"/>
      <c r="Z55" s="137"/>
      <c r="AA55" s="136"/>
      <c r="AB55" s="146"/>
      <c r="AC55" s="146"/>
      <c r="AD55" s="146"/>
      <c r="AE55" s="146"/>
      <c r="AF55" s="146"/>
      <c r="AG55" s="146"/>
      <c r="AH55" s="146"/>
      <c r="AI55" s="44">
        <f t="shared" si="0"/>
        <v>0</v>
      </c>
      <c r="AJ55" s="20">
        <f t="shared" si="1"/>
        <v>0</v>
      </c>
      <c r="AK55" s="75">
        <f t="shared" si="4"/>
        <v>0</v>
      </c>
    </row>
    <row r="56" spans="1:37" ht="12.75">
      <c r="A56" s="205"/>
      <c r="B56" s="10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67"/>
      <c r="W56" s="136"/>
      <c r="X56" s="136"/>
      <c r="Y56" s="136"/>
      <c r="Z56" s="137"/>
      <c r="AA56" s="136"/>
      <c r="AB56" s="146"/>
      <c r="AC56" s="146"/>
      <c r="AD56" s="146"/>
      <c r="AE56" s="146"/>
      <c r="AF56" s="146"/>
      <c r="AG56" s="146"/>
      <c r="AH56" s="146"/>
      <c r="AI56" s="44">
        <f t="shared" si="0"/>
        <v>0</v>
      </c>
      <c r="AJ56" s="20">
        <f t="shared" si="1"/>
        <v>0</v>
      </c>
      <c r="AK56" s="75">
        <f t="shared" si="4"/>
        <v>0</v>
      </c>
    </row>
    <row r="57" spans="1:37" ht="12.75">
      <c r="A57" s="205"/>
      <c r="B57" s="10"/>
      <c r="C57" s="145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67"/>
      <c r="W57" s="140"/>
      <c r="X57" s="140"/>
      <c r="Y57" s="136"/>
      <c r="Z57" s="140"/>
      <c r="AA57" s="136"/>
      <c r="AB57" s="146"/>
      <c r="AC57" s="146"/>
      <c r="AD57" s="139"/>
      <c r="AE57" s="146"/>
      <c r="AF57" s="141"/>
      <c r="AG57" s="146"/>
      <c r="AH57" s="146"/>
      <c r="AI57" s="44">
        <f t="shared" si="0"/>
        <v>0</v>
      </c>
      <c r="AJ57" s="20">
        <f t="shared" si="1"/>
        <v>0</v>
      </c>
      <c r="AK57" s="75">
        <f t="shared" si="4"/>
        <v>0</v>
      </c>
    </row>
    <row r="58" spans="1:37" ht="12.75">
      <c r="A58" s="205"/>
      <c r="B58" s="10"/>
      <c r="C58" s="145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67"/>
      <c r="W58" s="140"/>
      <c r="X58" s="140"/>
      <c r="Y58" s="140"/>
      <c r="Z58" s="140"/>
      <c r="AA58" s="140"/>
      <c r="AB58" s="140"/>
      <c r="AC58" s="146"/>
      <c r="AD58" s="139"/>
      <c r="AE58" s="146"/>
      <c r="AF58" s="141"/>
      <c r="AG58" s="146"/>
      <c r="AH58" s="146"/>
      <c r="AI58" s="44">
        <f t="shared" si="0"/>
        <v>0</v>
      </c>
      <c r="AJ58" s="20">
        <f t="shared" si="1"/>
        <v>0</v>
      </c>
      <c r="AK58" s="75">
        <f t="shared" si="4"/>
        <v>0</v>
      </c>
    </row>
    <row r="59" spans="1:37" ht="12.75">
      <c r="A59" s="205"/>
      <c r="B59" s="10"/>
      <c r="C59" s="143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6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6"/>
      <c r="AD59" s="139"/>
      <c r="AE59" s="140"/>
      <c r="AF59" s="141"/>
      <c r="AG59" s="146"/>
      <c r="AH59" s="146"/>
      <c r="AI59" s="44">
        <f t="shared" si="0"/>
        <v>0</v>
      </c>
      <c r="AJ59" s="20">
        <f t="shared" si="1"/>
        <v>0</v>
      </c>
      <c r="AK59" s="75">
        <f t="shared" si="4"/>
        <v>0</v>
      </c>
    </row>
    <row r="60" spans="1:37" ht="12.75">
      <c r="A60" s="205"/>
      <c r="B60" s="10"/>
      <c r="C60" s="143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39"/>
      <c r="AE60" s="140"/>
      <c r="AF60" s="141"/>
      <c r="AG60" s="146"/>
      <c r="AH60" s="146"/>
      <c r="AI60" s="44">
        <f t="shared" si="0"/>
        <v>0</v>
      </c>
      <c r="AJ60" s="20">
        <f t="shared" si="1"/>
        <v>0</v>
      </c>
      <c r="AK60" s="75">
        <f t="shared" si="4"/>
        <v>0</v>
      </c>
    </row>
    <row r="61" spans="1:37" ht="12.75">
      <c r="A61" s="205"/>
      <c r="B61" s="10"/>
      <c r="C61" s="128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1"/>
      <c r="AF61" s="82"/>
      <c r="AG61" s="83"/>
      <c r="AH61" s="146"/>
      <c r="AI61" s="44">
        <f t="shared" si="0"/>
        <v>0</v>
      </c>
      <c r="AJ61" s="20">
        <f t="shared" si="1"/>
        <v>0</v>
      </c>
      <c r="AK61" s="75">
        <f t="shared" si="4"/>
        <v>0</v>
      </c>
    </row>
    <row r="62" spans="1:37" ht="12.75">
      <c r="A62" s="205"/>
      <c r="B62" s="10"/>
      <c r="C62" s="128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1"/>
      <c r="AF62" s="82"/>
      <c r="AG62" s="83"/>
      <c r="AH62" s="82"/>
      <c r="AI62" s="44">
        <f t="shared" si="0"/>
        <v>0</v>
      </c>
      <c r="AJ62" s="20">
        <f t="shared" si="1"/>
        <v>0</v>
      </c>
      <c r="AK62" s="75">
        <f t="shared" si="4"/>
        <v>0</v>
      </c>
    </row>
    <row r="63" spans="1:37" ht="12.75">
      <c r="A63" s="205"/>
      <c r="B63" s="10"/>
      <c r="C63" s="128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1"/>
      <c r="AF63" s="82"/>
      <c r="AG63" s="83"/>
      <c r="AH63" s="82"/>
      <c r="AI63" s="44">
        <f t="shared" si="0"/>
        <v>0</v>
      </c>
      <c r="AJ63" s="20">
        <f t="shared" si="1"/>
        <v>0</v>
      </c>
      <c r="AK63" s="75">
        <f t="shared" si="4"/>
        <v>0</v>
      </c>
    </row>
    <row r="64" spans="1:37" ht="12.75">
      <c r="A64" s="205"/>
      <c r="B64" s="10"/>
      <c r="C64" s="128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1"/>
      <c r="AF64" s="82"/>
      <c r="AG64" s="83"/>
      <c r="AH64" s="82"/>
      <c r="AI64" s="44">
        <f t="shared" si="0"/>
        <v>0</v>
      </c>
      <c r="AJ64" s="20">
        <f t="shared" si="1"/>
        <v>0</v>
      </c>
      <c r="AK64" s="75">
        <f t="shared" si="4"/>
        <v>0</v>
      </c>
    </row>
    <row r="65" spans="1:37" ht="12.75">
      <c r="A65" s="205"/>
      <c r="B65" s="10"/>
      <c r="C65" s="128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1"/>
      <c r="AF65" s="82"/>
      <c r="AG65" s="83"/>
      <c r="AH65" s="82"/>
      <c r="AI65" s="44">
        <f t="shared" si="0"/>
        <v>0</v>
      </c>
      <c r="AJ65" s="20">
        <f t="shared" si="1"/>
        <v>0</v>
      </c>
      <c r="AK65" s="75">
        <f t="shared" si="4"/>
        <v>0</v>
      </c>
    </row>
    <row r="66" spans="1:37" ht="12.75">
      <c r="A66" s="205"/>
      <c r="B66" s="10"/>
      <c r="C66" s="128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1"/>
      <c r="AF66" s="82"/>
      <c r="AG66" s="83"/>
      <c r="AH66" s="82"/>
      <c r="AI66" s="44">
        <f t="shared" si="0"/>
        <v>0</v>
      </c>
      <c r="AJ66" s="20">
        <f t="shared" si="1"/>
        <v>0</v>
      </c>
      <c r="AK66" s="75">
        <f t="shared" si="4"/>
        <v>0</v>
      </c>
    </row>
    <row r="67" spans="1:38" ht="16.5" customHeight="1" thickBot="1">
      <c r="A67" s="205"/>
      <c r="B67" s="94" t="s">
        <v>10</v>
      </c>
      <c r="C67" s="84">
        <f aca="true" t="shared" si="5" ref="C67:AJ67">SUM(C17:C66)</f>
        <v>0</v>
      </c>
      <c r="D67" s="84">
        <f t="shared" si="5"/>
        <v>0</v>
      </c>
      <c r="E67" s="84">
        <f t="shared" si="5"/>
        <v>0</v>
      </c>
      <c r="F67" s="84">
        <f>SUM(F17:F66)</f>
        <v>0</v>
      </c>
      <c r="G67" s="84">
        <f t="shared" si="5"/>
        <v>0</v>
      </c>
      <c r="H67" s="84">
        <f t="shared" si="5"/>
        <v>0</v>
      </c>
      <c r="I67" s="84">
        <f t="shared" si="5"/>
        <v>0</v>
      </c>
      <c r="J67" s="84">
        <f>SUM(J17:J66)</f>
        <v>0</v>
      </c>
      <c r="K67" s="84">
        <f t="shared" si="5"/>
        <v>0</v>
      </c>
      <c r="L67" s="84">
        <f t="shared" si="5"/>
        <v>0</v>
      </c>
      <c r="M67" s="84">
        <f t="shared" si="5"/>
        <v>0</v>
      </c>
      <c r="N67" s="84">
        <f>SUM(N17:N66)</f>
        <v>0</v>
      </c>
      <c r="O67" s="84">
        <f t="shared" si="5"/>
        <v>0</v>
      </c>
      <c r="P67" s="84">
        <f t="shared" si="5"/>
        <v>0</v>
      </c>
      <c r="Q67" s="84">
        <f t="shared" si="5"/>
        <v>0</v>
      </c>
      <c r="R67" s="84">
        <f t="shared" si="5"/>
        <v>0</v>
      </c>
      <c r="S67" s="84">
        <f t="shared" si="5"/>
        <v>0</v>
      </c>
      <c r="T67" s="84">
        <f t="shared" si="5"/>
        <v>0</v>
      </c>
      <c r="U67" s="84">
        <f t="shared" si="5"/>
        <v>0</v>
      </c>
      <c r="V67" s="84">
        <f t="shared" si="5"/>
        <v>0</v>
      </c>
      <c r="W67" s="84">
        <f t="shared" si="5"/>
        <v>0</v>
      </c>
      <c r="X67" s="84">
        <f t="shared" si="5"/>
        <v>0</v>
      </c>
      <c r="Y67" s="84">
        <f t="shared" si="5"/>
        <v>0</v>
      </c>
      <c r="Z67" s="84">
        <f t="shared" si="5"/>
        <v>0</v>
      </c>
      <c r="AA67" s="84">
        <f t="shared" si="5"/>
        <v>0</v>
      </c>
      <c r="AB67" s="84">
        <f t="shared" si="5"/>
        <v>0</v>
      </c>
      <c r="AC67" s="84">
        <f t="shared" si="5"/>
        <v>0</v>
      </c>
      <c r="AD67" s="84">
        <f t="shared" si="5"/>
        <v>0</v>
      </c>
      <c r="AE67" s="84">
        <f t="shared" si="5"/>
        <v>0</v>
      </c>
      <c r="AF67" s="84">
        <f t="shared" si="5"/>
        <v>0</v>
      </c>
      <c r="AG67" s="84">
        <f t="shared" si="5"/>
        <v>0</v>
      </c>
      <c r="AH67" s="84">
        <f t="shared" si="5"/>
        <v>0</v>
      </c>
      <c r="AI67" s="154">
        <f t="shared" si="5"/>
        <v>0</v>
      </c>
      <c r="AJ67" s="16">
        <f t="shared" si="5"/>
        <v>0</v>
      </c>
      <c r="AK67" s="76">
        <f>SUM(AK17:AK66)</f>
        <v>0</v>
      </c>
      <c r="AL67" s="77"/>
    </row>
    <row r="68" spans="1:37" ht="16.5" customHeight="1" thickBot="1">
      <c r="A68" s="205"/>
      <c r="B68" s="170" t="s">
        <v>44</v>
      </c>
      <c r="C68" s="171">
        <f>ROUNDDOWN(C67/5+0.99,0)</f>
        <v>0</v>
      </c>
      <c r="D68" s="171">
        <f>ROUNDDOWN(D67/5+0.99,0)</f>
        <v>0</v>
      </c>
      <c r="E68" s="171">
        <f>ROUNDDOWN(E67/5+0.99,0)</f>
        <v>0</v>
      </c>
      <c r="F68" s="171">
        <f>ROUNDDOWN(F67/5+0.99,0)</f>
        <v>0</v>
      </c>
      <c r="G68" s="171">
        <f aca="true" t="shared" si="6" ref="G68:M68">ROUNDDOWN(G67/4+0.99,0)</f>
        <v>0</v>
      </c>
      <c r="H68" s="171">
        <f t="shared" si="6"/>
        <v>0</v>
      </c>
      <c r="I68" s="171">
        <f t="shared" si="6"/>
        <v>0</v>
      </c>
      <c r="J68" s="171">
        <f>ROUNDDOWN(J67/4+0.99,0)</f>
        <v>0</v>
      </c>
      <c r="K68" s="171">
        <f t="shared" si="6"/>
        <v>0</v>
      </c>
      <c r="L68" s="171">
        <f t="shared" si="6"/>
        <v>0</v>
      </c>
      <c r="M68" s="171">
        <f t="shared" si="6"/>
        <v>0</v>
      </c>
      <c r="N68" s="171">
        <f>ROUNDDOWN(N67/4+0.99,0)</f>
        <v>0</v>
      </c>
      <c r="O68" s="172">
        <f>ROUNDDOWN(O67/2+0.99,0)</f>
        <v>0</v>
      </c>
      <c r="P68" s="172">
        <f>ROUNDDOWN(P67/2+0.99,0)</f>
        <v>0</v>
      </c>
      <c r="Q68" s="172">
        <f>ROUNDDOWN(Q67/6+0.99,0)</f>
        <v>0</v>
      </c>
      <c r="R68" s="172">
        <f>ROUNDDOWN(R67/6+0.99,0)</f>
        <v>0</v>
      </c>
      <c r="S68" s="172">
        <f>ROUNDDOWN(S67/6+0.99,0)</f>
        <v>0</v>
      </c>
      <c r="T68" s="172">
        <f>ROUNDDOWN(T67/6+0.99,0)</f>
        <v>0</v>
      </c>
      <c r="U68" s="172">
        <f>ROUNDDOWN(U67/4+0.99,0)</f>
        <v>0</v>
      </c>
      <c r="V68" s="172">
        <f>ROUNDDOWN(V67/6+0.99,0)</f>
        <v>0</v>
      </c>
      <c r="W68" s="172">
        <f>ROUNDDOWN(W67/2+0.99,0)</f>
        <v>0</v>
      </c>
      <c r="X68" s="172">
        <f>ROUNDDOWN(X67/1+0.99,0)</f>
        <v>0</v>
      </c>
      <c r="Y68" s="97"/>
      <c r="Z68" s="97"/>
      <c r="AA68" s="96"/>
      <c r="AB68" s="96"/>
      <c r="AC68" s="96"/>
      <c r="AD68" s="96"/>
      <c r="AE68" s="96"/>
      <c r="AF68" s="96"/>
      <c r="AG68" s="96"/>
      <c r="AH68" s="96"/>
      <c r="AI68" s="92"/>
      <c r="AJ68" s="93"/>
      <c r="AK68" s="206"/>
    </row>
    <row r="69" spans="1:37" s="50" customFormat="1" ht="16.5" customHeight="1" thickBot="1">
      <c r="A69" s="207"/>
      <c r="B69" s="95" t="s">
        <v>0</v>
      </c>
      <c r="C69" s="108">
        <v>13.12</v>
      </c>
      <c r="D69" s="109">
        <v>18.72</v>
      </c>
      <c r="E69" s="109">
        <v>19.83</v>
      </c>
      <c r="F69" s="109">
        <v>19.83</v>
      </c>
      <c r="G69" s="109">
        <v>15.13</v>
      </c>
      <c r="H69" s="109">
        <v>19.82</v>
      </c>
      <c r="I69" s="109">
        <v>20.93</v>
      </c>
      <c r="J69" s="109">
        <v>20.93</v>
      </c>
      <c r="K69" s="109">
        <v>24.26</v>
      </c>
      <c r="L69" s="109">
        <v>28.34</v>
      </c>
      <c r="M69" s="109">
        <v>29.26</v>
      </c>
      <c r="N69" s="109">
        <v>29.26</v>
      </c>
      <c r="O69" s="109">
        <v>41.98</v>
      </c>
      <c r="P69" s="109">
        <v>72.72</v>
      </c>
      <c r="Q69" s="109">
        <v>11.39</v>
      </c>
      <c r="R69" s="109">
        <v>15.22</v>
      </c>
      <c r="S69" s="109">
        <v>16.16</v>
      </c>
      <c r="T69" s="109">
        <v>16.26</v>
      </c>
      <c r="U69" s="109">
        <v>19.62</v>
      </c>
      <c r="V69" s="109">
        <v>20.22</v>
      </c>
      <c r="W69" s="109">
        <v>19.97</v>
      </c>
      <c r="X69" s="109">
        <v>39.88</v>
      </c>
      <c r="Y69" s="109">
        <v>1.25</v>
      </c>
      <c r="Z69" s="109">
        <v>3.45</v>
      </c>
      <c r="AA69" s="109">
        <v>-0.35</v>
      </c>
      <c r="AB69" s="109">
        <v>29.94</v>
      </c>
      <c r="AC69" s="109">
        <v>35.3</v>
      </c>
      <c r="AD69" s="109">
        <v>35.41</v>
      </c>
      <c r="AE69" s="110">
        <v>35.41</v>
      </c>
      <c r="AF69" s="111">
        <v>31.52</v>
      </c>
      <c r="AG69" s="109">
        <v>32.32</v>
      </c>
      <c r="AH69" s="112">
        <v>49.98</v>
      </c>
      <c r="AI69" s="49"/>
      <c r="AJ69" s="49"/>
      <c r="AK69" s="208"/>
    </row>
    <row r="70" spans="1:37" ht="16.5" customHeight="1" thickBot="1">
      <c r="A70" s="18">
        <v>5</v>
      </c>
      <c r="B70" s="17" t="s">
        <v>36</v>
      </c>
      <c r="C70" s="12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85"/>
      <c r="Z70" s="85"/>
      <c r="AA70" s="85"/>
      <c r="AB70" s="85"/>
      <c r="AC70" s="85"/>
      <c r="AD70" s="85"/>
      <c r="AE70" s="85"/>
      <c r="AF70" s="86"/>
      <c r="AG70" s="87"/>
      <c r="AH70" s="85"/>
      <c r="AI70" s="3"/>
      <c r="AJ70" s="4"/>
      <c r="AK70" s="209"/>
    </row>
    <row r="71" spans="1:37" ht="16.5" customHeight="1" thickBot="1">
      <c r="A71" s="18">
        <v>6</v>
      </c>
      <c r="B71" s="8" t="s">
        <v>35</v>
      </c>
      <c r="C71" s="14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88"/>
      <c r="Z71" s="88"/>
      <c r="AA71" s="88"/>
      <c r="AB71" s="88"/>
      <c r="AC71" s="88"/>
      <c r="AD71" s="88"/>
      <c r="AE71" s="88"/>
      <c r="AF71" s="89"/>
      <c r="AG71" s="88"/>
      <c r="AH71" s="88"/>
      <c r="AI71" s="3"/>
      <c r="AJ71" s="4"/>
      <c r="AK71" s="209"/>
    </row>
    <row r="72" spans="1:37" s="1" customFormat="1" ht="16.5" customHeight="1" thickBot="1">
      <c r="A72" s="210"/>
      <c r="B72" s="9" t="s">
        <v>3</v>
      </c>
      <c r="C72" s="183">
        <f aca="true" t="shared" si="7" ref="C72:AH72">SUM(C69:C71)</f>
        <v>13.12</v>
      </c>
      <c r="D72" s="187">
        <f t="shared" si="7"/>
        <v>18.72</v>
      </c>
      <c r="E72" s="187">
        <f t="shared" si="7"/>
        <v>19.83</v>
      </c>
      <c r="F72" s="187">
        <f>SUM(F69:F71)</f>
        <v>19.83</v>
      </c>
      <c r="G72" s="187">
        <f t="shared" si="7"/>
        <v>15.13</v>
      </c>
      <c r="H72" s="187">
        <f t="shared" si="7"/>
        <v>19.82</v>
      </c>
      <c r="I72" s="187">
        <f t="shared" si="7"/>
        <v>20.93</v>
      </c>
      <c r="J72" s="187">
        <f t="shared" si="7"/>
        <v>20.93</v>
      </c>
      <c r="K72" s="187">
        <f t="shared" si="7"/>
        <v>24.26</v>
      </c>
      <c r="L72" s="187">
        <f t="shared" si="7"/>
        <v>28.34</v>
      </c>
      <c r="M72" s="187">
        <f t="shared" si="7"/>
        <v>29.26</v>
      </c>
      <c r="N72" s="187">
        <f>SUM(N69:N71)</f>
        <v>29.26</v>
      </c>
      <c r="O72" s="187">
        <f t="shared" si="7"/>
        <v>41.98</v>
      </c>
      <c r="P72" s="187">
        <f t="shared" si="7"/>
        <v>72.72</v>
      </c>
      <c r="Q72" s="187">
        <f t="shared" si="7"/>
        <v>11.39</v>
      </c>
      <c r="R72" s="187">
        <f t="shared" si="7"/>
        <v>15.22</v>
      </c>
      <c r="S72" s="187">
        <f t="shared" si="7"/>
        <v>16.16</v>
      </c>
      <c r="T72" s="187">
        <f>SUM(T69:T71)</f>
        <v>16.26</v>
      </c>
      <c r="U72" s="187">
        <f t="shared" si="7"/>
        <v>19.62</v>
      </c>
      <c r="V72" s="187">
        <f t="shared" si="7"/>
        <v>20.22</v>
      </c>
      <c r="W72" s="187">
        <f t="shared" si="7"/>
        <v>19.97</v>
      </c>
      <c r="X72" s="187">
        <f t="shared" si="7"/>
        <v>39.88</v>
      </c>
      <c r="Y72" s="187">
        <f t="shared" si="7"/>
        <v>1.25</v>
      </c>
      <c r="Z72" s="187">
        <f t="shared" si="7"/>
        <v>3.45</v>
      </c>
      <c r="AA72" s="187">
        <f t="shared" si="7"/>
        <v>-0.35</v>
      </c>
      <c r="AB72" s="187">
        <f>SUM(AB69:AB71)</f>
        <v>29.94</v>
      </c>
      <c r="AC72" s="187">
        <f t="shared" si="7"/>
        <v>35.3</v>
      </c>
      <c r="AD72" s="187">
        <f t="shared" si="7"/>
        <v>35.41</v>
      </c>
      <c r="AE72" s="187">
        <f t="shared" si="7"/>
        <v>35.41</v>
      </c>
      <c r="AF72" s="188">
        <f t="shared" si="7"/>
        <v>31.52</v>
      </c>
      <c r="AG72" s="187">
        <f t="shared" si="7"/>
        <v>32.32</v>
      </c>
      <c r="AH72" s="187">
        <f t="shared" si="7"/>
        <v>49.98</v>
      </c>
      <c r="AI72" s="3"/>
      <c r="AJ72" s="3"/>
      <c r="AK72" s="211"/>
    </row>
    <row r="73" spans="1:39" s="48" customFormat="1" ht="16.5" customHeight="1">
      <c r="A73" s="212"/>
      <c r="B73" s="52" t="s">
        <v>5</v>
      </c>
      <c r="C73" s="184">
        <f aca="true" t="shared" si="8" ref="C73:AG73">C15*C67</f>
        <v>0</v>
      </c>
      <c r="D73" s="182">
        <f t="shared" si="8"/>
        <v>0</v>
      </c>
      <c r="E73" s="182">
        <f t="shared" si="8"/>
        <v>0</v>
      </c>
      <c r="F73" s="182">
        <f t="shared" si="8"/>
        <v>0</v>
      </c>
      <c r="G73" s="182">
        <f t="shared" si="8"/>
        <v>0</v>
      </c>
      <c r="H73" s="182">
        <f t="shared" si="8"/>
        <v>0</v>
      </c>
      <c r="I73" s="182">
        <f t="shared" si="8"/>
        <v>0</v>
      </c>
      <c r="J73" s="182">
        <f>J15*J67</f>
        <v>0</v>
      </c>
      <c r="K73" s="182">
        <f t="shared" si="8"/>
        <v>0</v>
      </c>
      <c r="L73" s="182">
        <f t="shared" si="8"/>
        <v>0</v>
      </c>
      <c r="M73" s="182">
        <f t="shared" si="8"/>
        <v>0</v>
      </c>
      <c r="N73" s="182">
        <f>N15*N67</f>
        <v>0</v>
      </c>
      <c r="O73" s="182">
        <f t="shared" si="8"/>
        <v>0</v>
      </c>
      <c r="P73" s="182">
        <f t="shared" si="8"/>
        <v>0</v>
      </c>
      <c r="Q73" s="189">
        <f t="shared" si="8"/>
        <v>0</v>
      </c>
      <c r="R73" s="182">
        <f t="shared" si="8"/>
        <v>0</v>
      </c>
      <c r="S73" s="182">
        <f t="shared" si="8"/>
        <v>0</v>
      </c>
      <c r="T73" s="182">
        <f>T15*T67</f>
        <v>0</v>
      </c>
      <c r="U73" s="182">
        <f t="shared" si="8"/>
        <v>0</v>
      </c>
      <c r="V73" s="182">
        <f t="shared" si="8"/>
        <v>0</v>
      </c>
      <c r="W73" s="182">
        <f>W15*W67</f>
        <v>0</v>
      </c>
      <c r="X73" s="182">
        <f t="shared" si="8"/>
        <v>0</v>
      </c>
      <c r="Y73" s="182">
        <f t="shared" si="8"/>
        <v>0</v>
      </c>
      <c r="Z73" s="182">
        <f t="shared" si="8"/>
        <v>0</v>
      </c>
      <c r="AA73" s="182">
        <f t="shared" si="8"/>
        <v>0</v>
      </c>
      <c r="AB73" s="182">
        <f t="shared" si="8"/>
        <v>0</v>
      </c>
      <c r="AC73" s="182">
        <f t="shared" si="8"/>
        <v>0</v>
      </c>
      <c r="AD73" s="182">
        <f t="shared" si="8"/>
        <v>0</v>
      </c>
      <c r="AE73" s="182">
        <f t="shared" si="8"/>
        <v>0</v>
      </c>
      <c r="AF73" s="190">
        <f t="shared" si="8"/>
        <v>0</v>
      </c>
      <c r="AG73" s="182">
        <f t="shared" si="8"/>
        <v>0</v>
      </c>
      <c r="AH73" s="182">
        <f>AH15*AH67</f>
        <v>0</v>
      </c>
      <c r="AI73" s="180">
        <f>SUM(C73:AH73)</f>
        <v>0</v>
      </c>
      <c r="AJ73" s="113"/>
      <c r="AK73" s="118" t="s">
        <v>64</v>
      </c>
      <c r="AM73" s="157"/>
    </row>
    <row r="74" spans="1:39" s="48" customFormat="1" ht="15.75" customHeight="1" thickBot="1">
      <c r="A74" s="212"/>
      <c r="B74" s="52" t="s">
        <v>4</v>
      </c>
      <c r="C74" s="185">
        <f aca="true" t="shared" si="9" ref="C74:AH74">C67*C72</f>
        <v>0</v>
      </c>
      <c r="D74" s="188">
        <f t="shared" si="9"/>
        <v>0</v>
      </c>
      <c r="E74" s="188">
        <f t="shared" si="9"/>
        <v>0</v>
      </c>
      <c r="F74" s="188">
        <f>F67*F72</f>
        <v>0</v>
      </c>
      <c r="G74" s="188">
        <f t="shared" si="9"/>
        <v>0</v>
      </c>
      <c r="H74" s="188">
        <f t="shared" si="9"/>
        <v>0</v>
      </c>
      <c r="I74" s="188">
        <f t="shared" si="9"/>
        <v>0</v>
      </c>
      <c r="J74" s="188">
        <f>J67*J72</f>
        <v>0</v>
      </c>
      <c r="K74" s="188">
        <f t="shared" si="9"/>
        <v>0</v>
      </c>
      <c r="L74" s="188">
        <f t="shared" si="9"/>
        <v>0</v>
      </c>
      <c r="M74" s="188">
        <f t="shared" si="9"/>
        <v>0</v>
      </c>
      <c r="N74" s="188">
        <f>N67*N72</f>
        <v>0</v>
      </c>
      <c r="O74" s="188">
        <f t="shared" si="9"/>
        <v>0</v>
      </c>
      <c r="P74" s="188">
        <f t="shared" si="9"/>
        <v>0</v>
      </c>
      <c r="Q74" s="188">
        <f t="shared" si="9"/>
        <v>0</v>
      </c>
      <c r="R74" s="188">
        <f t="shared" si="9"/>
        <v>0</v>
      </c>
      <c r="S74" s="188">
        <f t="shared" si="9"/>
        <v>0</v>
      </c>
      <c r="T74" s="188">
        <f>T67*T72</f>
        <v>0</v>
      </c>
      <c r="U74" s="188">
        <f t="shared" si="9"/>
        <v>0</v>
      </c>
      <c r="V74" s="188">
        <f t="shared" si="9"/>
        <v>0</v>
      </c>
      <c r="W74" s="188">
        <f t="shared" si="9"/>
        <v>0</v>
      </c>
      <c r="X74" s="188">
        <f t="shared" si="9"/>
        <v>0</v>
      </c>
      <c r="Y74" s="188">
        <f t="shared" si="9"/>
        <v>0</v>
      </c>
      <c r="Z74" s="188">
        <f t="shared" si="9"/>
        <v>0</v>
      </c>
      <c r="AA74" s="188">
        <f t="shared" si="9"/>
        <v>0</v>
      </c>
      <c r="AB74" s="188">
        <f t="shared" si="9"/>
        <v>0</v>
      </c>
      <c r="AC74" s="188">
        <f t="shared" si="9"/>
        <v>0</v>
      </c>
      <c r="AD74" s="188">
        <f t="shared" si="9"/>
        <v>0</v>
      </c>
      <c r="AE74" s="188">
        <f t="shared" si="9"/>
        <v>0</v>
      </c>
      <c r="AF74" s="188">
        <f t="shared" si="9"/>
        <v>0</v>
      </c>
      <c r="AG74" s="188">
        <f t="shared" si="9"/>
        <v>0</v>
      </c>
      <c r="AH74" s="191">
        <f t="shared" si="9"/>
        <v>0</v>
      </c>
      <c r="AI74" s="156">
        <f>SUM(C74:AH74)</f>
        <v>0</v>
      </c>
      <c r="AJ74" s="53"/>
      <c r="AK74" s="119" t="s">
        <v>63</v>
      </c>
      <c r="AM74" s="157"/>
    </row>
    <row r="75" spans="1:37" s="48" customFormat="1" ht="16.5" customHeight="1" thickBot="1">
      <c r="A75" s="212"/>
      <c r="B75" s="51" t="s">
        <v>7</v>
      </c>
      <c r="C75" s="186">
        <f aca="true" t="shared" si="10" ref="C75:AH75">C73-C74</f>
        <v>0</v>
      </c>
      <c r="D75" s="192">
        <f t="shared" si="10"/>
        <v>0</v>
      </c>
      <c r="E75" s="192">
        <f t="shared" si="10"/>
        <v>0</v>
      </c>
      <c r="F75" s="192">
        <f>F73-F74</f>
        <v>0</v>
      </c>
      <c r="G75" s="192">
        <f t="shared" si="10"/>
        <v>0</v>
      </c>
      <c r="H75" s="192">
        <f t="shared" si="10"/>
        <v>0</v>
      </c>
      <c r="I75" s="192">
        <f t="shared" si="10"/>
        <v>0</v>
      </c>
      <c r="J75" s="192">
        <f>J73-J74</f>
        <v>0</v>
      </c>
      <c r="K75" s="192">
        <f t="shared" si="10"/>
        <v>0</v>
      </c>
      <c r="L75" s="192">
        <f t="shared" si="10"/>
        <v>0</v>
      </c>
      <c r="M75" s="192">
        <f t="shared" si="10"/>
        <v>0</v>
      </c>
      <c r="N75" s="192">
        <f>N73-N74</f>
        <v>0</v>
      </c>
      <c r="O75" s="192">
        <f t="shared" si="10"/>
        <v>0</v>
      </c>
      <c r="P75" s="192">
        <f t="shared" si="10"/>
        <v>0</v>
      </c>
      <c r="Q75" s="192">
        <f t="shared" si="10"/>
        <v>0</v>
      </c>
      <c r="R75" s="192">
        <f t="shared" si="10"/>
        <v>0</v>
      </c>
      <c r="S75" s="192">
        <f t="shared" si="10"/>
        <v>0</v>
      </c>
      <c r="T75" s="192">
        <f>T73-T74</f>
        <v>0</v>
      </c>
      <c r="U75" s="192">
        <f t="shared" si="10"/>
        <v>0</v>
      </c>
      <c r="V75" s="192">
        <f t="shared" si="10"/>
        <v>0</v>
      </c>
      <c r="W75" s="192">
        <f>W73-W74</f>
        <v>0</v>
      </c>
      <c r="X75" s="192">
        <f t="shared" si="10"/>
        <v>0</v>
      </c>
      <c r="Y75" s="192">
        <f t="shared" si="10"/>
        <v>0</v>
      </c>
      <c r="Z75" s="192">
        <f t="shared" si="10"/>
        <v>0</v>
      </c>
      <c r="AA75" s="192">
        <f>AA73+AA74</f>
        <v>0</v>
      </c>
      <c r="AB75" s="192">
        <f>AB73-AB74</f>
        <v>0</v>
      </c>
      <c r="AC75" s="192">
        <f t="shared" si="10"/>
        <v>0</v>
      </c>
      <c r="AD75" s="192">
        <f t="shared" si="10"/>
        <v>0</v>
      </c>
      <c r="AE75" s="192">
        <f t="shared" si="10"/>
        <v>0</v>
      </c>
      <c r="AF75" s="193">
        <f t="shared" si="10"/>
        <v>0</v>
      </c>
      <c r="AG75" s="192">
        <f t="shared" si="10"/>
        <v>0</v>
      </c>
      <c r="AH75" s="193">
        <f t="shared" si="10"/>
        <v>0</v>
      </c>
      <c r="AI75" s="181">
        <f>SUM(C75:AH75)</f>
        <v>0</v>
      </c>
      <c r="AJ75" s="120"/>
      <c r="AK75" s="213"/>
    </row>
    <row r="76" spans="1:37" ht="15">
      <c r="A76" s="214"/>
      <c r="B76" s="4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121" t="s">
        <v>12</v>
      </c>
      <c r="AJ76" s="122"/>
      <c r="AK76" s="209"/>
    </row>
    <row r="77" spans="1:37" ht="15.75" thickBot="1">
      <c r="A77" s="214"/>
      <c r="B77" s="101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39"/>
      <c r="AF77" s="40"/>
      <c r="AG77" s="4"/>
      <c r="AH77" s="4"/>
      <c r="AI77" s="123" t="s">
        <v>65</v>
      </c>
      <c r="AJ77" s="124"/>
      <c r="AK77" s="209"/>
    </row>
    <row r="78" spans="1:37" ht="26.25">
      <c r="A78" s="205"/>
      <c r="B78" s="41" t="s">
        <v>73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168"/>
      <c r="AD78" s="168"/>
      <c r="AE78" s="168"/>
      <c r="AF78" s="195"/>
      <c r="AG78" s="11"/>
      <c r="AH78" s="11"/>
      <c r="AI78" s="11"/>
      <c r="AJ78" s="4"/>
      <c r="AK78" s="209"/>
    </row>
    <row r="79" spans="1:37" ht="15.75">
      <c r="A79" s="205"/>
      <c r="B79" s="31" t="s">
        <v>74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8"/>
      <c r="AD79" s="28"/>
      <c r="AE79" s="28"/>
      <c r="AF79" s="195"/>
      <c r="AG79" s="11"/>
      <c r="AH79" s="11"/>
      <c r="AI79" s="11"/>
      <c r="AJ79" s="4"/>
      <c r="AK79" s="209"/>
    </row>
    <row r="80" spans="1:37" ht="15">
      <c r="A80" s="205"/>
      <c r="B80" s="32"/>
      <c r="C80" s="42" t="s">
        <v>32</v>
      </c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195"/>
      <c r="AG80" s="11"/>
      <c r="AH80" s="11"/>
      <c r="AI80" s="11"/>
      <c r="AJ80" s="4"/>
      <c r="AK80" s="209"/>
    </row>
    <row r="81" spans="1:37" ht="15">
      <c r="A81" s="205"/>
      <c r="B81" s="32"/>
      <c r="C81" s="42" t="s">
        <v>75</v>
      </c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195"/>
      <c r="AG81" s="11"/>
      <c r="AH81" s="11"/>
      <c r="AI81" s="11"/>
      <c r="AJ81" s="4"/>
      <c r="AK81" s="209"/>
    </row>
    <row r="82" spans="1:37" ht="15">
      <c r="A82" s="205"/>
      <c r="B82" s="32"/>
      <c r="C82" s="42" t="s">
        <v>76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195"/>
      <c r="AG82" s="11"/>
      <c r="AH82" s="11"/>
      <c r="AI82" s="11"/>
      <c r="AJ82" s="4"/>
      <c r="AK82" s="209"/>
    </row>
    <row r="83" spans="1:37" ht="15">
      <c r="A83" s="205"/>
      <c r="B83" s="32"/>
      <c r="C83" s="42" t="s">
        <v>77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195"/>
      <c r="AG83" s="11"/>
      <c r="AH83" s="11"/>
      <c r="AI83" s="11"/>
      <c r="AJ83" s="4"/>
      <c r="AK83" s="209"/>
    </row>
    <row r="84" spans="1:37" ht="15">
      <c r="A84" s="205"/>
      <c r="B84" s="32"/>
      <c r="C84" s="42" t="s">
        <v>78</v>
      </c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195"/>
      <c r="AG84" s="11"/>
      <c r="AH84" s="11"/>
      <c r="AI84" s="11"/>
      <c r="AJ84" s="4"/>
      <c r="AK84" s="209"/>
    </row>
    <row r="85" spans="1:37" ht="15">
      <c r="A85" s="205"/>
      <c r="B85" s="32"/>
      <c r="C85" s="42" t="s">
        <v>79</v>
      </c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195"/>
      <c r="AG85" s="11"/>
      <c r="AH85" s="11"/>
      <c r="AI85" s="11"/>
      <c r="AJ85" s="4"/>
      <c r="AK85" s="209"/>
    </row>
    <row r="86" spans="1:37" ht="15">
      <c r="A86" s="205"/>
      <c r="B86" s="32"/>
      <c r="C86" s="42" t="s">
        <v>33</v>
      </c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195"/>
      <c r="AG86" s="11"/>
      <c r="AH86" s="11"/>
      <c r="AI86" s="11"/>
      <c r="AJ86" s="4"/>
      <c r="AK86" s="209"/>
    </row>
    <row r="87" spans="1:37" ht="16.5" thickBot="1">
      <c r="A87" s="215"/>
      <c r="B87" s="216" t="s">
        <v>96</v>
      </c>
      <c r="C87" s="217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  <c r="W87" s="218"/>
      <c r="X87" s="218"/>
      <c r="Y87" s="218"/>
      <c r="Z87" s="218"/>
      <c r="AA87" s="218"/>
      <c r="AB87" s="218"/>
      <c r="AC87" s="218"/>
      <c r="AD87" s="218"/>
      <c r="AE87" s="218"/>
      <c r="AF87" s="219"/>
      <c r="AG87" s="220"/>
      <c r="AH87" s="220"/>
      <c r="AI87" s="220"/>
      <c r="AJ87" s="221"/>
      <c r="AK87" s="222"/>
    </row>
    <row r="89" spans="1:28" ht="12.75">
      <c r="A89" s="27"/>
      <c r="X89" s="195"/>
      <c r="Y89" s="11"/>
      <c r="Z89" s="11"/>
      <c r="AA89" s="11"/>
      <c r="AB89" s="11"/>
    </row>
    <row r="90" spans="1:28" ht="12.75">
      <c r="A90" s="27"/>
      <c r="X90" s="195"/>
      <c r="Y90" s="11"/>
      <c r="Z90" s="11"/>
      <c r="AA90" s="11"/>
      <c r="AB90" s="11"/>
    </row>
    <row r="91" spans="1:28" ht="12.75">
      <c r="A91" s="27"/>
      <c r="X91" s="195"/>
      <c r="Y91" s="11"/>
      <c r="Z91" s="11"/>
      <c r="AA91" s="11"/>
      <c r="AB91" s="11"/>
    </row>
    <row r="92" spans="1:28" ht="12.75">
      <c r="A92" s="27"/>
      <c r="X92" s="195"/>
      <c r="Y92" s="11"/>
      <c r="Z92" s="11"/>
      <c r="AA92" s="11"/>
      <c r="AB92" s="11"/>
    </row>
    <row r="93" spans="1:28" ht="12.75">
      <c r="A93" s="27"/>
      <c r="X93" s="195"/>
      <c r="Y93" s="11"/>
      <c r="Z93" s="11"/>
      <c r="AA93" s="11"/>
      <c r="AB93" s="11"/>
    </row>
    <row r="94" spans="1:28" ht="12.75">
      <c r="A94" s="27"/>
      <c r="X94" s="195"/>
      <c r="Y94" s="11"/>
      <c r="Z94" s="11"/>
      <c r="AA94" s="11"/>
      <c r="AB94" s="11"/>
    </row>
    <row r="95" spans="1:28" ht="12.75">
      <c r="A95" s="27"/>
      <c r="X95" s="195"/>
      <c r="Y95" s="11"/>
      <c r="Z95" s="11"/>
      <c r="AA95" s="11"/>
      <c r="AB95" s="11"/>
    </row>
    <row r="98" spans="11:31" ht="67.5">
      <c r="K98" s="4"/>
      <c r="L98" s="4"/>
      <c r="M98" s="55"/>
      <c r="N98" s="55"/>
      <c r="O98" s="70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4"/>
      <c r="AA98" s="4"/>
      <c r="AB98" s="4"/>
      <c r="AC98" s="4"/>
      <c r="AD98" s="4"/>
      <c r="AE98" s="4"/>
    </row>
    <row r="99" spans="11:31" ht="18">
      <c r="K99" s="4"/>
      <c r="L99" s="4"/>
      <c r="M99" s="55"/>
      <c r="N99" s="55"/>
      <c r="O99" s="55"/>
      <c r="P99" s="55"/>
      <c r="Q99" s="144"/>
      <c r="R99" s="55"/>
      <c r="S99" s="55"/>
      <c r="T99" s="55"/>
      <c r="U99" s="55"/>
      <c r="V99" s="55"/>
      <c r="W99" s="55"/>
      <c r="X99" s="55"/>
      <c r="Y99" s="55"/>
      <c r="Z99" s="4"/>
      <c r="AA99" s="4"/>
      <c r="AB99" s="4"/>
      <c r="AC99" s="4"/>
      <c r="AD99" s="4"/>
      <c r="AE99" s="4"/>
    </row>
    <row r="100" spans="11:31" ht="30">
      <c r="K100" s="4"/>
      <c r="L100" s="4"/>
      <c r="M100" s="55"/>
      <c r="N100" s="55"/>
      <c r="O100" s="55"/>
      <c r="P100" s="55"/>
      <c r="Q100" s="55"/>
      <c r="R100" s="56"/>
      <c r="S100" s="69"/>
      <c r="T100" s="69"/>
      <c r="U100" s="55"/>
      <c r="V100" s="55"/>
      <c r="W100" s="55"/>
      <c r="X100" s="55"/>
      <c r="Y100" s="55"/>
      <c r="Z100" s="4"/>
      <c r="AA100" s="4"/>
      <c r="AB100" s="4"/>
      <c r="AC100" s="4"/>
      <c r="AD100" s="4"/>
      <c r="AE100" s="4"/>
    </row>
    <row r="101" spans="11:31" ht="12.75"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</row>
    <row r="102" spans="11:31" ht="12.75"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</row>
    <row r="103" spans="11:31" ht="12.75"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</row>
    <row r="104" spans="11:31" ht="12.75"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</row>
    <row r="105" spans="11:31" ht="12.75"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</row>
    <row r="106" spans="11:31" ht="12.75"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</row>
  </sheetData>
  <sheetProtection formatCells="0" formatColumns="0" formatRows="0" insertRows="0"/>
  <protectedRanges>
    <protectedRange sqref="C11 C9" name="Range1_2"/>
    <protectedRange sqref="C70:AH71 B62:AH66 B61:AG61" name="Range1_2_1"/>
    <protectedRange sqref="B60:AF60 W58:AB58 B59:Q59 S59:AB59 W57:X57 Z57 AD59:AF59 AE17:AE56 AD57:AD58 AF57:AF58 AG17:AH46 AH57:AH60 AG47:AG56" name="Range1_2_2"/>
    <protectedRange sqref="W17:AC17 W18:X56 Z18:Z56 AC18:AC44 AA18:AA57 Y18:Y57" name="Range1_1_1"/>
    <protectedRange sqref="C15:AH15" name="Range1_2_4"/>
    <protectedRange sqref="C69 AB69" name="Range1_2_1_1"/>
    <protectedRange sqref="B17:B18 B19:Q58 S19:V58 R19:R59 AB18:AB57 AC45:AC59 AD17:AD56 AE19:AE58 AF17:AF56 AG46:AG60 AH47:AH61 D17:V18 C17:C56" name="Range1"/>
  </protectedRanges>
  <printOptions gridLines="1"/>
  <pageMargins left="0.11" right="0.2" top="0.66" bottom="0.03" header="0.3" footer="0.26"/>
  <pageSetup fitToHeight="1" fitToWidth="1" horizontalDpi="600" verticalDpi="600" orientation="landscape" scale="42" r:id="rId2"/>
  <ignoredErrors>
    <ignoredError sqref="U68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80" zoomScaleNormal="80" zoomScalePageLayoutView="0" workbookViewId="0" topLeftCell="A1">
      <selection activeCell="N58" sqref="N58"/>
    </sheetView>
  </sheetViews>
  <sheetFormatPr defaultColWidth="9.140625" defaultRowHeight="12.75"/>
  <sheetData/>
  <sheetProtection/>
  <printOptions horizontalCentered="1"/>
  <pageMargins left="0.25" right="0.25" top="0.39" bottom="0.32" header="0.17" footer="0.19"/>
  <pageSetup fitToHeight="1" fitToWidth="1" horizontalDpi="600" verticalDpi="600" orientation="landscape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Mickman Brothers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 Riddel</dc:creator>
  <cp:keywords/>
  <dc:description/>
  <cp:lastModifiedBy>Brad C. Berthiaume</cp:lastModifiedBy>
  <cp:lastPrinted>2018-05-30T15:48:25Z</cp:lastPrinted>
  <dcterms:created xsi:type="dcterms:W3CDTF">2000-08-03T01:15:10Z</dcterms:created>
  <dcterms:modified xsi:type="dcterms:W3CDTF">2019-10-18T15:37:09Z</dcterms:modified>
  <cp:category/>
  <cp:version/>
  <cp:contentType/>
  <cp:contentStatus/>
</cp:coreProperties>
</file>