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60" tabRatio="678" activeTab="1"/>
  </bookViews>
  <sheets>
    <sheet name="Instructions" sheetId="1" r:id="rId1"/>
    <sheet name="2016 Fundraising SS" sheetId="2" r:id="rId2"/>
    <sheet name="Group Progress Bar Chart" sheetId="3" r:id="rId3"/>
    <sheet name="Sales Pie Chart" sheetId="4" r:id="rId4"/>
    <sheet name="Member Sales Bar Chart" sheetId="5" r:id="rId5"/>
  </sheets>
  <definedNames>
    <definedName name="_xlnm.Print_Area" localSheetId="1">'2016 Fundraising SS'!$A$2:$AG$60</definedName>
  </definedNames>
  <calcPr fullCalcOnLoad="1"/>
</workbook>
</file>

<file path=xl/sharedStrings.xml><?xml version="1.0" encoding="utf-8"?>
<sst xmlns="http://schemas.openxmlformats.org/spreadsheetml/2006/main" count="96" uniqueCount="94">
  <si>
    <t>Your Product Cost</t>
  </si>
  <si>
    <t xml:space="preserve">Total </t>
  </si>
  <si>
    <t>Member</t>
  </si>
  <si>
    <t>Total Costs per Product</t>
  </si>
  <si>
    <t>Group Total Costs</t>
  </si>
  <si>
    <t>Group Total Sales</t>
  </si>
  <si>
    <t>Greens</t>
  </si>
  <si>
    <t>Group Profits</t>
  </si>
  <si>
    <t>Holiday Gift Products</t>
  </si>
  <si>
    <t>Products</t>
  </si>
  <si>
    <t>Total Products Sold</t>
  </si>
  <si>
    <t xml:space="preserve">Profit $$ Goal: </t>
  </si>
  <si>
    <t>TOTAL FUNDRAISING</t>
  </si>
  <si>
    <t># of Members:</t>
  </si>
  <si>
    <t>Enter values that correspond to your group's fundraiser in pink cells</t>
  </si>
  <si>
    <t xml:space="preserve">           - Selling Prices</t>
  </si>
  <si>
    <t xml:space="preserve">           - Shipping Costs</t>
  </si>
  <si>
    <t xml:space="preserve">           - Fundraiser $$ Profit Goal</t>
  </si>
  <si>
    <t xml:space="preserve">           - # of Members Selling</t>
  </si>
  <si>
    <t xml:space="preserve">           - Greenzit Costs (if applicable)</t>
  </si>
  <si>
    <t>As members report sales, enter the # of items sold in the appropriate cells.</t>
  </si>
  <si>
    <t>Moniter the progress of your fundraiser using the Charts provided</t>
  </si>
  <si>
    <t>Your Selling Price</t>
  </si>
  <si>
    <t>Profit</t>
  </si>
  <si>
    <t>(see instructions below)</t>
  </si>
  <si>
    <t>Unit Sales Goal per member</t>
  </si>
  <si>
    <t>Unit Sales
per</t>
  </si>
  <si>
    <t>$$ Sales
per</t>
  </si>
  <si>
    <t>earned                  per</t>
  </si>
  <si>
    <t>BENEFITS OF USING THE FUNDRAISING TALLY SHEET:</t>
  </si>
  <si>
    <t>2.  This tool makes it easy to view your group's Total Product Sales, Costs and Profits!</t>
  </si>
  <si>
    <t xml:space="preserve">4.  This spreadsheet contains the information you will need to complete your Guesstimate, Final order, and your HGP Organizational Order Form. </t>
  </si>
  <si>
    <t>1. Enter each of your members' names</t>
  </si>
  <si>
    <t>7. You're ready to go! Record your members' sales to track the progress of your fundraiser!</t>
  </si>
  <si>
    <r>
      <t xml:space="preserve">Total Units Sales Goal 
</t>
    </r>
    <r>
      <rPr>
        <i/>
        <sz val="9"/>
        <rFont val="Arial"/>
        <family val="2"/>
      </rPr>
      <t>(assumes $5 profit per unit sold)</t>
    </r>
  </si>
  <si>
    <t>Insert Greenzit cost (if applicable)</t>
  </si>
  <si>
    <r>
      <t xml:space="preserve">Shipping Cost </t>
    </r>
    <r>
      <rPr>
        <sz val="8"/>
        <rFont val="Arial"/>
        <family val="2"/>
      </rPr>
      <t>(if applicable)</t>
    </r>
  </si>
  <si>
    <t>Holiday Gift Classic Wreath</t>
  </si>
  <si>
    <t>Holiday Gift Victorian Wreath</t>
  </si>
  <si>
    <t>Holiday Gift Wintergreen Wreath</t>
  </si>
  <si>
    <t>Items Sold</t>
  </si>
  <si>
    <t>We are more than happy to answer any questions!  Please call (800) 446-4229 with any questions.</t>
  </si>
  <si>
    <t xml:space="preserve">
Fundraising 
Results</t>
  </si>
  <si>
    <t xml:space="preserve">
(Next 
Column)</t>
  </si>
  <si>
    <t>Members' Names</t>
  </si>
  <si>
    <t>3.  Track Progress towards your Fundraising Goals with the Bar Charts included in this tool (see tabs below).  These are a great motivational tools for your members.</t>
  </si>
  <si>
    <t>25" Classic Wreath</t>
  </si>
  <si>
    <t>25" Victorian Wreath</t>
  </si>
  <si>
    <t>28" Classic Wreath</t>
  </si>
  <si>
    <t>28" Victorian Wreath</t>
  </si>
  <si>
    <t>36" Classic Wreath</t>
  </si>
  <si>
    <t>36" Victorian Vreath</t>
  </si>
  <si>
    <t>48" Classic Wreath</t>
  </si>
  <si>
    <t>60" Classic Wreath</t>
  </si>
  <si>
    <t>Classic                          Spray</t>
  </si>
  <si>
    <t>Victorian Spray</t>
  </si>
  <si>
    <t>Cranberry Splash Spray</t>
  </si>
  <si>
    <t>25' Garlands</t>
  </si>
  <si>
    <t>50'  Garlands</t>
  </si>
  <si>
    <t>EZ Hanger</t>
  </si>
  <si>
    <t>LED Light Sets</t>
  </si>
  <si>
    <t>Decorator Bags</t>
  </si>
  <si>
    <t>Ttl Costs</t>
  </si>
  <si>
    <t>Ttl Sales</t>
  </si>
  <si>
    <t>PROFIT</t>
  </si>
  <si>
    <r>
      <t xml:space="preserve">Mini </t>
    </r>
    <r>
      <rPr>
        <sz val="5"/>
        <rFont val="Arial"/>
        <family val="2"/>
      </rPr>
      <t>MERRY CHRISTMAS</t>
    </r>
    <r>
      <rPr>
        <sz val="7.75"/>
        <rFont val="Arial"/>
        <family val="2"/>
      </rPr>
      <t xml:space="preserve">  Tree</t>
    </r>
  </si>
  <si>
    <t>Holiday Gift Cranberry Splash Wreath</t>
  </si>
  <si>
    <t>25" Cranberry Splash Wreath</t>
  </si>
  <si>
    <t>28" Cranberry Splash Wreath</t>
  </si>
  <si>
    <t>36" Cranberry Splash Wreath</t>
  </si>
  <si>
    <t>Holiday Gift      Holly Berry Tree</t>
  </si>
  <si>
    <t>Fundraiser Summary</t>
  </si>
  <si>
    <t>Merry Moments Centerpiece</t>
  </si>
  <si>
    <t>2016 Fundraising Tally Spreadsheet</t>
  </si>
  <si>
    <t xml:space="preserve"> Gift Candlelit Center-    piece</t>
  </si>
  <si>
    <t>Holiday Gift North Star  Table-Top Tree</t>
  </si>
  <si>
    <t>My Group's 2016 Fundraising Goals:</t>
  </si>
  <si>
    <t>NOTE: Please replace values in pink cells with values that correspond to your organizations costs &amp; Prices. Do not delete any rows or columns, this will render your formulas inneffective.</t>
  </si>
  <si>
    <r>
      <t>HOW TO USE YOUR FUNDRAISING TALLY SHEET:</t>
    </r>
    <r>
      <rPr>
        <b/>
        <sz val="20"/>
        <rFont val="Arial"/>
        <family val="2"/>
      </rPr>
      <t xml:space="preserve">  </t>
    </r>
  </si>
  <si>
    <t>Case Quanities to Order</t>
  </si>
  <si>
    <t>1.  This is an excellent tool for managing and tracking your Group's progress towards its 2016 Fundraising Goal!</t>
  </si>
  <si>
    <t>Instructions for using the 2016 Fundraising Tally Spreadsheet</t>
  </si>
  <si>
    <t>Clear the white area with the order numbers &amp; the members names in the 2016 Fundraising Spreadsheet (see tabs below)</t>
  </si>
  <si>
    <t>NOTE: As you know, all Traditional Program Products need to be ordered in case quantities, the values in Row #37.</t>
  </si>
  <si>
    <t xml:space="preserve">          In some cases, this quantity will be more than your members have 'pre-sold'. Over all the decades thousands of groups have been using our</t>
  </si>
  <si>
    <t xml:space="preserve">          Tradtitional Program, few have had any problem selling these additional items. This is due to the likelyhood that your customers will request</t>
  </si>
  <si>
    <t xml:space="preserve">          to purchase more items than they have pre-ordered. In most cases, our customers wish they had ordered more cases than they origonally requested.</t>
  </si>
  <si>
    <t xml:space="preserve">          If you still have a few items left over, brainstorm with your membes to request a 'sale event' at church, school or local business that can use them as gifts.</t>
  </si>
  <si>
    <t>2. Enter your Profit $$ Sales Goal (Cell 2C)</t>
  </si>
  <si>
    <t>3. Enter the # of members selling (Cell 3C)</t>
  </si>
  <si>
    <t>4. Enter your Selling Prices (Line 9)</t>
  </si>
  <si>
    <t>5. Enter the Shipping Costs for your zone (if applicable) (Line 39)</t>
  </si>
  <si>
    <t>6. Enter your Greenzit costs (if applicable) - (Line 40)</t>
  </si>
  <si>
    <t>NOTE #2: If using this sheet as a basis for filling out your FINAL ORDER FORM, use Line #37 which has the case quantities needed for ordering. All Traditional Program Products need to be ordered in Case quantities.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</si>
</sst>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.75"/>
      <name val="Arial"/>
      <family val="2"/>
    </font>
    <font>
      <b/>
      <sz val="7.75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54"/>
      <color indexed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b/>
      <i/>
      <sz val="25"/>
      <color indexed="8"/>
      <name val="Calibri"/>
      <family val="0"/>
    </font>
    <font>
      <sz val="13.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44" fontId="2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4" fontId="0" fillId="0" borderId="0" xfId="44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44" fontId="5" fillId="35" borderId="13" xfId="44" applyFont="1" applyFill="1" applyBorder="1" applyAlignment="1">
      <alignment/>
    </xf>
    <xf numFmtId="44" fontId="5" fillId="35" borderId="14" xfId="44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37" fontId="0" fillId="34" borderId="15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0" fillId="35" borderId="16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7" fontId="0" fillId="34" borderId="14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6" fillId="37" borderId="22" xfId="0" applyFont="1" applyFill="1" applyBorder="1" applyAlignment="1">
      <alignment horizontal="centerContinuous"/>
    </xf>
    <xf numFmtId="0" fontId="2" fillId="37" borderId="22" xfId="0" applyFont="1" applyFill="1" applyBorder="1" applyAlignment="1">
      <alignment horizontal="centerContinuous"/>
    </xf>
    <xf numFmtId="0" fontId="2" fillId="37" borderId="2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44" fontId="0" fillId="35" borderId="0" xfId="44" applyFill="1" applyBorder="1" applyAlignment="1">
      <alignment/>
    </xf>
    <xf numFmtId="44" fontId="0" fillId="35" borderId="24" xfId="44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44" fontId="2" fillId="0" borderId="0" xfId="44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8" fillId="36" borderId="25" xfId="0" applyFont="1" applyFill="1" applyBorder="1" applyAlignment="1">
      <alignment/>
    </xf>
    <xf numFmtId="0" fontId="3" fillId="0" borderId="30" xfId="0" applyFont="1" applyBorder="1" applyAlignment="1">
      <alignment horizontal="centerContinuous"/>
    </xf>
    <xf numFmtId="0" fontId="10" fillId="35" borderId="31" xfId="0" applyFont="1" applyFill="1" applyBorder="1" applyAlignment="1">
      <alignment/>
    </xf>
    <xf numFmtId="0" fontId="10" fillId="36" borderId="31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44" fontId="0" fillId="34" borderId="3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4" borderId="33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44" fontId="15" fillId="36" borderId="30" xfId="44" applyFont="1" applyFill="1" applyBorder="1" applyAlignment="1">
      <alignment horizontal="centerContinuous"/>
    </xf>
    <xf numFmtId="0" fontId="4" fillId="35" borderId="34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42" fontId="9" fillId="34" borderId="3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7" xfId="0" applyFont="1" applyFill="1" applyBorder="1" applyAlignment="1">
      <alignment horizontal="centerContinuous"/>
    </xf>
    <xf numFmtId="0" fontId="9" fillId="0" borderId="37" xfId="0" applyFont="1" applyFill="1" applyBorder="1" applyAlignment="1">
      <alignment horizontal="center" wrapText="1"/>
    </xf>
    <xf numFmtId="1" fontId="9" fillId="0" borderId="12" xfId="0" applyNumberFormat="1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justify"/>
    </xf>
    <xf numFmtId="0" fontId="9" fillId="34" borderId="38" xfId="0" applyFont="1" applyFill="1" applyBorder="1" applyAlignment="1">
      <alignment/>
    </xf>
    <xf numFmtId="0" fontId="4" fillId="35" borderId="17" xfId="0" applyFont="1" applyFill="1" applyBorder="1" applyAlignment="1">
      <alignment horizontal="center" wrapText="1"/>
    </xf>
    <xf numFmtId="0" fontId="9" fillId="35" borderId="37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34" xfId="0" applyFont="1" applyFill="1" applyBorder="1" applyAlignment="1">
      <alignment horizontal="centerContinuous"/>
    </xf>
    <xf numFmtId="0" fontId="9" fillId="0" borderId="34" xfId="0" applyFont="1" applyFill="1" applyBorder="1" applyAlignment="1">
      <alignment horizontal="center" wrapText="1"/>
    </xf>
    <xf numFmtId="1" fontId="9" fillId="0" borderId="39" xfId="0" applyNumberFormat="1" applyFont="1" applyFill="1" applyBorder="1" applyAlignment="1">
      <alignment horizontal="centerContinuous"/>
    </xf>
    <xf numFmtId="0" fontId="2" fillId="38" borderId="22" xfId="0" applyFont="1" applyFill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8" fillId="0" borderId="0" xfId="0" applyFont="1" applyFill="1" applyBorder="1" applyAlignment="1">
      <alignment/>
    </xf>
    <xf numFmtId="7" fontId="3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7" fontId="0" fillId="34" borderId="20" xfId="0" applyNumberFormat="1" applyFont="1" applyFill="1" applyBorder="1" applyAlignment="1">
      <alignment horizontal="center"/>
    </xf>
    <xf numFmtId="7" fontId="14" fillId="34" borderId="40" xfId="0" applyNumberFormat="1" applyFont="1" applyFill="1" applyBorder="1" applyAlignment="1">
      <alignment horizontal="center" vertical="justify"/>
    </xf>
    <xf numFmtId="7" fontId="0" fillId="34" borderId="40" xfId="0" applyNumberFormat="1" applyFont="1" applyFill="1" applyBorder="1" applyAlignment="1">
      <alignment horizontal="center"/>
    </xf>
    <xf numFmtId="7" fontId="0" fillId="33" borderId="15" xfId="0" applyNumberFormat="1" applyFill="1" applyBorder="1" applyAlignment="1">
      <alignment/>
    </xf>
    <xf numFmtId="7" fontId="0" fillId="34" borderId="38" xfId="0" applyNumberFormat="1" applyFill="1" applyBorder="1" applyAlignment="1">
      <alignment/>
    </xf>
    <xf numFmtId="7" fontId="0" fillId="34" borderId="41" xfId="0" applyNumberFormat="1" applyFill="1" applyBorder="1" applyAlignment="1">
      <alignment/>
    </xf>
    <xf numFmtId="7" fontId="4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7" fontId="14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10" fillId="0" borderId="30" xfId="0" applyFont="1" applyBorder="1" applyAlignment="1">
      <alignment horizontal="centerContinuous"/>
    </xf>
    <xf numFmtId="0" fontId="14" fillId="0" borderId="39" xfId="0" applyFont="1" applyFill="1" applyBorder="1" applyAlignment="1">
      <alignment/>
    </xf>
    <xf numFmtId="37" fontId="0" fillId="33" borderId="14" xfId="44" applyNumberFormat="1" applyFont="1" applyFill="1" applyBorder="1" applyAlignment="1">
      <alignment horizontal="centerContinuous"/>
    </xf>
    <xf numFmtId="37" fontId="0" fillId="33" borderId="40" xfId="44" applyNumberFormat="1" applyFont="1" applyFill="1" applyBorder="1" applyAlignment="1">
      <alignment horizontal="centerContinuous"/>
    </xf>
    <xf numFmtId="37" fontId="0" fillId="33" borderId="0" xfId="44" applyNumberFormat="1" applyFont="1" applyFill="1" applyBorder="1" applyAlignment="1">
      <alignment horizontal="centerContinuous"/>
    </xf>
    <xf numFmtId="37" fontId="0" fillId="0" borderId="42" xfId="44" applyNumberFormat="1" applyFont="1" applyBorder="1" applyAlignment="1">
      <alignment/>
    </xf>
    <xf numFmtId="37" fontId="0" fillId="0" borderId="14" xfId="44" applyNumberFormat="1" applyFont="1" applyBorder="1" applyAlignment="1">
      <alignment/>
    </xf>
    <xf numFmtId="37" fontId="0" fillId="0" borderId="43" xfId="44" applyNumberFormat="1" applyFont="1" applyBorder="1" applyAlignment="1">
      <alignment/>
    </xf>
    <xf numFmtId="37" fontId="0" fillId="37" borderId="34" xfId="44" applyNumberFormat="1" applyFont="1" applyFill="1" applyBorder="1" applyAlignment="1">
      <alignment/>
    </xf>
    <xf numFmtId="44" fontId="5" fillId="39" borderId="14" xfId="44" applyFont="1" applyFill="1" applyBorder="1" applyAlignment="1">
      <alignment/>
    </xf>
    <xf numFmtId="44" fontId="5" fillId="39" borderId="38" xfId="44" applyFont="1" applyFill="1" applyBorder="1" applyAlignment="1">
      <alignment/>
    </xf>
    <xf numFmtId="44" fontId="5" fillId="39" borderId="42" xfId="44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42" xfId="0" applyFont="1" applyFill="1" applyBorder="1" applyAlignment="1">
      <alignment/>
    </xf>
    <xf numFmtId="44" fontId="0" fillId="0" borderId="0" xfId="44" applyFont="1" applyBorder="1" applyAlignment="1">
      <alignment/>
    </xf>
    <xf numFmtId="0" fontId="9" fillId="34" borderId="44" xfId="0" applyFont="1" applyFill="1" applyBorder="1" applyAlignment="1">
      <alignment horizontal="center" vertical="justify" wrapText="1"/>
    </xf>
    <xf numFmtId="44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7" fontId="0" fillId="34" borderId="0" xfId="0" applyNumberFormat="1" applyFill="1" applyBorder="1" applyAlignment="1">
      <alignment/>
    </xf>
    <xf numFmtId="0" fontId="2" fillId="37" borderId="45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37" fontId="0" fillId="40" borderId="14" xfId="44" applyNumberFormat="1" applyFont="1" applyFill="1" applyBorder="1" applyAlignment="1">
      <alignment/>
    </xf>
    <xf numFmtId="37" fontId="0" fillId="40" borderId="32" xfId="44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38" borderId="47" xfId="0" applyFont="1" applyFill="1" applyBorder="1" applyAlignment="1">
      <alignment horizontal="centerContinuous"/>
    </xf>
    <xf numFmtId="0" fontId="11" fillId="41" borderId="17" xfId="0" applyFont="1" applyFill="1" applyBorder="1" applyAlignment="1">
      <alignment/>
    </xf>
    <xf numFmtId="0" fontId="9" fillId="41" borderId="48" xfId="0" applyFont="1" applyFill="1" applyBorder="1" applyAlignment="1">
      <alignment/>
    </xf>
    <xf numFmtId="0" fontId="9" fillId="41" borderId="49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" fontId="9" fillId="35" borderId="14" xfId="0" applyNumberFormat="1" applyFont="1" applyFill="1" applyBorder="1" applyAlignment="1">
      <alignment horizontal="centerContinuous"/>
    </xf>
    <xf numFmtId="0" fontId="9" fillId="34" borderId="50" xfId="0" applyFont="1" applyFill="1" applyBorder="1" applyAlignment="1">
      <alignment/>
    </xf>
    <xf numFmtId="164" fontId="9" fillId="35" borderId="14" xfId="0" applyNumberFormat="1" applyFont="1" applyFill="1" applyBorder="1" applyAlignment="1">
      <alignment horizontal="centerContinuous"/>
    </xf>
    <xf numFmtId="44" fontId="4" fillId="36" borderId="51" xfId="46" applyFont="1" applyFill="1" applyBorder="1" applyAlignment="1" applyProtection="1">
      <alignment/>
      <protection locked="0"/>
    </xf>
    <xf numFmtId="44" fontId="4" fillId="36" borderId="52" xfId="46" applyFont="1" applyFill="1" applyBorder="1" applyAlignment="1" applyProtection="1">
      <alignment/>
      <protection locked="0"/>
    </xf>
    <xf numFmtId="44" fontId="4" fillId="36" borderId="29" xfId="46" applyFont="1" applyFill="1" applyBorder="1" applyAlignment="1" applyProtection="1">
      <alignment/>
      <protection locked="0"/>
    </xf>
    <xf numFmtId="44" fontId="4" fillId="36" borderId="0" xfId="46" applyFont="1" applyFill="1" applyBorder="1" applyAlignment="1" applyProtection="1">
      <alignment/>
      <protection locked="0"/>
    </xf>
    <xf numFmtId="0" fontId="15" fillId="36" borderId="53" xfId="0" applyFont="1" applyFill="1" applyBorder="1" applyAlignment="1">
      <alignment horizontal="centerContinuous"/>
    </xf>
    <xf numFmtId="0" fontId="14" fillId="38" borderId="13" xfId="56" applyFont="1" applyFill="1" applyBorder="1" applyAlignment="1">
      <alignment horizontal="center" vertical="justify"/>
      <protection/>
    </xf>
    <xf numFmtId="0" fontId="14" fillId="38" borderId="14" xfId="56" applyFont="1" applyFill="1" applyBorder="1" applyAlignment="1">
      <alignment horizontal="center" vertical="justify"/>
      <protection/>
    </xf>
    <xf numFmtId="0" fontId="14" fillId="37" borderId="14" xfId="56" applyFont="1" applyFill="1" applyBorder="1" applyAlignment="1">
      <alignment horizontal="center" wrapText="1"/>
      <protection/>
    </xf>
    <xf numFmtId="0" fontId="14" fillId="37" borderId="42" xfId="56" applyFont="1" applyFill="1" applyBorder="1" applyAlignment="1">
      <alignment horizontal="center" wrapText="1"/>
      <protection/>
    </xf>
    <xf numFmtId="44" fontId="12" fillId="36" borderId="23" xfId="46" applyFont="1" applyFill="1" applyBorder="1" applyAlignment="1">
      <alignment/>
    </xf>
    <xf numFmtId="44" fontId="12" fillId="36" borderId="39" xfId="46" applyFont="1" applyFill="1" applyBorder="1" applyAlignment="1">
      <alignment/>
    </xf>
    <xf numFmtId="44" fontId="15" fillId="38" borderId="54" xfId="44" applyFont="1" applyFill="1" applyBorder="1" applyAlignment="1">
      <alignment horizontal="centerContinuous"/>
    </xf>
    <xf numFmtId="44" fontId="15" fillId="38" borderId="37" xfId="46" applyFont="1" applyFill="1" applyBorder="1" applyAlignment="1">
      <alignment horizontal="centerContinuous"/>
    </xf>
    <xf numFmtId="0" fontId="46" fillId="38" borderId="12" xfId="56" applyFill="1" applyBorder="1" applyAlignment="1">
      <alignment horizontal="centerContinuous"/>
      <protection/>
    </xf>
    <xf numFmtId="44" fontId="6" fillId="38" borderId="34" xfId="46" applyFont="1" applyFill="1" applyBorder="1" applyAlignment="1">
      <alignment horizontal="centerContinuous"/>
    </xf>
    <xf numFmtId="0" fontId="46" fillId="38" borderId="39" xfId="56" applyFill="1" applyBorder="1" applyAlignment="1">
      <alignment horizontal="centerContinuous"/>
      <protection/>
    </xf>
    <xf numFmtId="0" fontId="7" fillId="37" borderId="22" xfId="0" applyFont="1" applyFill="1" applyBorder="1" applyAlignment="1">
      <alignment horizontal="centerContinuous"/>
    </xf>
    <xf numFmtId="0" fontId="14" fillId="38" borderId="55" xfId="56" applyFont="1" applyFill="1" applyBorder="1" applyAlignment="1">
      <alignment horizontal="center" vertical="justify"/>
      <protection/>
    </xf>
    <xf numFmtId="37" fontId="5" fillId="33" borderId="55" xfId="44" applyNumberFormat="1" applyFont="1" applyFill="1" applyBorder="1" applyAlignment="1">
      <alignment horizontal="centerContinuous"/>
    </xf>
    <xf numFmtId="37" fontId="0" fillId="0" borderId="55" xfId="44" applyNumberFormat="1" applyFont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2" fillId="38" borderId="47" xfId="0" applyFont="1" applyFill="1" applyBorder="1" applyAlignment="1">
      <alignment horizontal="centerContinuous"/>
    </xf>
    <xf numFmtId="0" fontId="0" fillId="34" borderId="56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37" fontId="0" fillId="33" borderId="13" xfId="44" applyNumberFormat="1" applyFont="1" applyFill="1" applyBorder="1" applyAlignment="1">
      <alignment horizontal="centerContinuous"/>
    </xf>
    <xf numFmtId="0" fontId="6" fillId="37" borderId="57" xfId="0" applyFont="1" applyFill="1" applyBorder="1" applyAlignment="1">
      <alignment horizontal="centerContinuous"/>
    </xf>
    <xf numFmtId="0" fontId="2" fillId="38" borderId="50" xfId="0" applyFont="1" applyFill="1" applyBorder="1" applyAlignment="1">
      <alignment horizontal="centerContinuous"/>
    </xf>
    <xf numFmtId="37" fontId="0" fillId="0" borderId="14" xfId="46" applyNumberFormat="1" applyFont="1" applyBorder="1" applyAlignment="1">
      <alignment/>
    </xf>
    <xf numFmtId="37" fontId="0" fillId="0" borderId="42" xfId="46" applyNumberFormat="1" applyFont="1" applyBorder="1" applyAlignment="1">
      <alignment/>
    </xf>
    <xf numFmtId="37" fontId="0" fillId="0" borderId="43" xfId="46" applyNumberFormat="1" applyFont="1" applyBorder="1" applyAlignment="1">
      <alignment/>
    </xf>
    <xf numFmtId="37" fontId="0" fillId="0" borderId="42" xfId="46" applyNumberFormat="1" applyFont="1" applyBorder="1" applyAlignment="1">
      <alignment/>
    </xf>
    <xf numFmtId="37" fontId="0" fillId="0" borderId="14" xfId="46" applyNumberFormat="1" applyFont="1" applyBorder="1" applyAlignment="1">
      <alignment/>
    </xf>
    <xf numFmtId="37" fontId="0" fillId="0" borderId="43" xfId="46" applyNumberFormat="1" applyFont="1" applyBorder="1" applyAlignment="1">
      <alignment/>
    </xf>
    <xf numFmtId="37" fontId="0" fillId="0" borderId="32" xfId="46" applyNumberFormat="1" applyFont="1" applyBorder="1" applyAlignment="1">
      <alignment/>
    </xf>
    <xf numFmtId="37" fontId="0" fillId="0" borderId="13" xfId="46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37" fontId="0" fillId="0" borderId="13" xfId="44" applyNumberFormat="1" applyBorder="1" applyAlignment="1">
      <alignment/>
    </xf>
    <xf numFmtId="37" fontId="0" fillId="0" borderId="14" xfId="44" applyNumberFormat="1" applyBorder="1" applyAlignment="1">
      <alignment/>
    </xf>
    <xf numFmtId="37" fontId="0" fillId="0" borderId="14" xfId="44" applyNumberFormat="1" applyFont="1" applyBorder="1" applyAlignment="1">
      <alignment/>
    </xf>
    <xf numFmtId="44" fontId="2" fillId="34" borderId="58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44" fontId="5" fillId="36" borderId="35" xfId="44" applyFont="1" applyFill="1" applyBorder="1" applyAlignment="1">
      <alignment horizontal="centerContinuous"/>
    </xf>
    <xf numFmtId="44" fontId="5" fillId="36" borderId="34" xfId="44" applyFont="1" applyFill="1" applyBorder="1" applyAlignment="1">
      <alignment horizontal="centerContinuous"/>
    </xf>
    <xf numFmtId="44" fontId="5" fillId="38" borderId="35" xfId="44" applyFont="1" applyFill="1" applyBorder="1" applyAlignment="1">
      <alignment horizontal="centerContinuous"/>
    </xf>
    <xf numFmtId="44" fontId="23" fillId="36" borderId="13" xfId="0" applyNumberFormat="1" applyFont="1" applyFill="1" applyBorder="1" applyAlignment="1">
      <alignment/>
    </xf>
    <xf numFmtId="44" fontId="23" fillId="36" borderId="14" xfId="0" applyNumberFormat="1" applyFont="1" applyFill="1" applyBorder="1" applyAlignment="1">
      <alignment/>
    </xf>
    <xf numFmtId="44" fontId="23" fillId="36" borderId="42" xfId="0" applyNumberFormat="1" applyFont="1" applyFill="1" applyBorder="1" applyAlignment="1">
      <alignment/>
    </xf>
    <xf numFmtId="44" fontId="23" fillId="36" borderId="14" xfId="44" applyFont="1" applyFill="1" applyBorder="1" applyAlignment="1">
      <alignment/>
    </xf>
    <xf numFmtId="44" fontId="23" fillId="36" borderId="14" xfId="44" applyNumberFormat="1" applyFont="1" applyFill="1" applyBorder="1" applyAlignment="1">
      <alignment/>
    </xf>
    <xf numFmtId="44" fontId="23" fillId="36" borderId="42" xfId="44" applyFont="1" applyFill="1" applyBorder="1" applyAlignment="1">
      <alignment/>
    </xf>
    <xf numFmtId="44" fontId="23" fillId="34" borderId="59" xfId="44" applyFont="1" applyFill="1" applyBorder="1" applyAlignment="1">
      <alignment/>
    </xf>
    <xf numFmtId="44" fontId="23" fillId="34" borderId="60" xfId="44" applyFont="1" applyFill="1" applyBorder="1" applyAlignment="1">
      <alignment/>
    </xf>
    <xf numFmtId="44" fontId="23" fillId="34" borderId="61" xfId="44" applyFont="1" applyFill="1" applyBorder="1" applyAlignment="1">
      <alignment/>
    </xf>
    <xf numFmtId="0" fontId="5" fillId="42" borderId="16" xfId="0" applyFont="1" applyFill="1" applyBorder="1" applyAlignment="1">
      <alignment horizontal="center"/>
    </xf>
    <xf numFmtId="0" fontId="2" fillId="42" borderId="11" xfId="0" applyFont="1" applyFill="1" applyBorder="1" applyAlignment="1">
      <alignment/>
    </xf>
    <xf numFmtId="0" fontId="0" fillId="19" borderId="17" xfId="0" applyFill="1" applyBorder="1" applyAlignment="1">
      <alignment horizontal="center" wrapText="1"/>
    </xf>
    <xf numFmtId="44" fontId="2" fillId="19" borderId="13" xfId="46" applyFont="1" applyFill="1" applyBorder="1" applyAlignment="1">
      <alignment/>
    </xf>
    <xf numFmtId="0" fontId="6" fillId="19" borderId="21" xfId="0" applyFont="1" applyFill="1" applyBorder="1" applyAlignment="1">
      <alignment horizontal="center"/>
    </xf>
    <xf numFmtId="37" fontId="0" fillId="0" borderId="42" xfId="44" applyNumberFormat="1" applyBorder="1" applyAlignment="1">
      <alignment/>
    </xf>
    <xf numFmtId="37" fontId="0" fillId="37" borderId="62" xfId="44" applyNumberFormat="1" applyFont="1" applyFill="1" applyBorder="1" applyAlignment="1">
      <alignment/>
    </xf>
    <xf numFmtId="37" fontId="0" fillId="37" borderId="61" xfId="44" applyNumberFormat="1" applyFont="1" applyFill="1" applyBorder="1" applyAlignment="1">
      <alignment/>
    </xf>
    <xf numFmtId="0" fontId="2" fillId="17" borderId="63" xfId="0" applyFont="1" applyFill="1" applyBorder="1" applyAlignment="1">
      <alignment/>
    </xf>
    <xf numFmtId="0" fontId="19" fillId="17" borderId="64" xfId="0" applyFont="1" applyFill="1" applyBorder="1" applyAlignment="1">
      <alignment/>
    </xf>
    <xf numFmtId="37" fontId="0" fillId="17" borderId="64" xfId="44" applyNumberFormat="1" applyFont="1" applyFill="1" applyBorder="1" applyAlignment="1">
      <alignment/>
    </xf>
    <xf numFmtId="37" fontId="0" fillId="40" borderId="65" xfId="44" applyNumberFormat="1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8" xfId="0" applyFill="1" applyBorder="1" applyAlignment="1">
      <alignment/>
    </xf>
    <xf numFmtId="0" fontId="7" fillId="35" borderId="29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225"/>
          <c:w val="0.80825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'2016 Fundraising SS'!$C$3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Profits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Profit Progress</c:v>
              </c:pt>
            </c:strLit>
          </c:cat>
          <c:val>
            <c:numRef>
              <c:f>'2016 Fundraising SS'!$AE$44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9895805"/>
        <c:axId val="44844518"/>
      </c:bar3D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45925"/>
          <c:w val="0.161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225"/>
          <c:w val="0.753"/>
          <c:h val="0.97375"/>
        </c:manualLayout>
      </c:layout>
      <c:bar3DChart>
        <c:barDir val="col"/>
        <c:grouping val="clustered"/>
        <c:varyColors val="0"/>
        <c:ser>
          <c:idx val="0"/>
          <c:order val="0"/>
          <c:tx>
            <c:v>Fundraising Unit Goal</c:v>
          </c:tx>
          <c:spPr>
            <a:solidFill>
              <a:srgbClr val="89A54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'2016 Fundraising SS'!$C$4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Items Sold to Date</c:v>
          </c:tx>
          <c:spPr>
            <a:solidFill>
              <a:srgbClr val="B9CD9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Wreath Fundraiser Items Sold Progress</c:v>
              </c:pt>
            </c:strLit>
          </c:cat>
          <c:val>
            <c:numRef>
              <c:f>'2016 Fundraising SS'!$AF$36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947479"/>
        <c:axId val="8527312"/>
      </c:bar3D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1" i="1" u="none" baseline="0">
                <a:solidFill>
                  <a:srgbClr val="000000"/>
                </a:solidFill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45925"/>
          <c:w val="0.2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3375"/>
          <c:y val="0.031"/>
          <c:w val="0.47925"/>
          <c:h val="0.89575"/>
        </c:manualLayout>
      </c:layout>
      <c:pie3DChart>
        <c:varyColors val="1"/>
        <c:ser>
          <c:idx val="0"/>
          <c:order val="0"/>
          <c:tx>
            <c:strRef>
              <c:f>'2016 Fundraising SS'!$C$8</c:f>
              <c:strCache>
                <c:ptCount val="1"/>
                <c:pt idx="0">
                  <c:v>25" Classic Wreath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04776"/>
                  </a:gs>
                  <a:gs pos="80000">
                    <a:srgbClr val="2D5F9C"/>
                  </a:gs>
                  <a:gs pos="100000">
                    <a:srgbClr val="2B609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8211E"/>
                  </a:gs>
                  <a:gs pos="80000">
                    <a:srgbClr val="9F2E2B"/>
                  </a:gs>
                  <a:gs pos="100000">
                    <a:srgbClr val="A22C2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B7427"/>
                  </a:gs>
                  <a:gs pos="80000">
                    <a:srgbClr val="799936"/>
                  </a:gs>
                  <a:gs pos="100000">
                    <a:srgbClr val="7A9B3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73162"/>
                  </a:gs>
                  <a:gs pos="80000">
                    <a:srgbClr val="5F4381"/>
                  </a:gs>
                  <a:gs pos="100000">
                    <a:srgbClr val="5F42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F5315"/>
                  </a:gs>
                  <a:gs pos="80000">
                    <a:srgbClr val="D06F1E"/>
                  </a:gs>
                  <a:gs pos="100000">
                    <a:srgbClr val="D56F1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8568E"/>
                  </a:gs>
                  <a:gs pos="80000">
                    <a:srgbClr val="3873BA"/>
                  </a:gs>
                  <a:gs pos="100000">
                    <a:srgbClr val="3573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02926"/>
                  </a:gs>
                  <a:gs pos="80000">
                    <a:srgbClr val="BD3935"/>
                  </a:gs>
                  <a:gs pos="100000">
                    <a:srgbClr val="C1373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D8B31"/>
                  </a:gs>
                  <a:gs pos="80000">
                    <a:srgbClr val="91B742"/>
                  </a:gs>
                  <a:gs pos="100000">
                    <a:srgbClr val="92BA4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63C75"/>
                  </a:gs>
                  <a:gs pos="80000">
                    <a:srgbClr val="73519B"/>
                  </a:gs>
                  <a:gs pos="100000">
                    <a:srgbClr val="7350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E651B"/>
                  </a:gs>
                  <a:gs pos="80000">
                    <a:srgbClr val="F88526"/>
                  </a:gs>
                  <a:gs pos="100000">
                    <a:srgbClr val="FD852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53709C"/>
                  </a:gs>
                  <a:gs pos="80000">
                    <a:srgbClr val="6F94CC"/>
                  </a:gs>
                  <a:gs pos="100000">
                    <a:srgbClr val="6D94C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E5352"/>
                  </a:gs>
                  <a:gs pos="80000">
                    <a:srgbClr val="CF6F6D"/>
                  </a:gs>
                  <a:gs pos="100000">
                    <a:srgbClr val="D26E6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829A58"/>
                  </a:gs>
                  <a:gs pos="80000">
                    <a:srgbClr val="ABCA75"/>
                  </a:gs>
                  <a:gs pos="100000">
                    <a:srgbClr val="ACCD7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715F89"/>
                  </a:gs>
                  <a:gs pos="80000">
                    <a:srgbClr val="957EB3"/>
                  </a:gs>
                  <a:gs pos="100000">
                    <a:srgbClr val="957EB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67A4A"/>
                  </a:gs>
                  <a:gs pos="80000">
                    <a:srgbClr val="FFA063"/>
                  </a:gs>
                  <a:gs pos="100000">
                    <a:srgbClr val="FFA06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818FA7"/>
                  </a:gs>
                  <a:gs pos="80000">
                    <a:srgbClr val="AABBDB"/>
                  </a:gs>
                  <a:gs pos="100000">
                    <a:srgbClr val="AABC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88181"/>
                  </a:gs>
                  <a:gs pos="80000">
                    <a:srgbClr val="DCAAAA"/>
                  </a:gs>
                  <a:gs pos="100000">
                    <a:srgbClr val="DEAA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98A683"/>
                  </a:gs>
                  <a:gs pos="80000">
                    <a:srgbClr val="C7D9AD"/>
                  </a:gs>
                  <a:gs pos="100000">
                    <a:srgbClr val="C9DBA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8F879C"/>
                  </a:gs>
                  <a:gs pos="80000">
                    <a:srgbClr val="BCB1CC"/>
                  </a:gs>
                  <a:gs pos="100000">
                    <a:srgbClr val="BDB2C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('2016 Fundraising SS'!$C$8:$U$8,'2016 Fundraising SS'!$Y$8:$AB$8)</c:f>
              <c:strCache>
                <c:ptCount val="23"/>
                <c:pt idx="0">
                  <c:v>25" Classic Wreath</c:v>
                </c:pt>
                <c:pt idx="1">
                  <c:v>25" Victorian Wreath</c:v>
                </c:pt>
                <c:pt idx="2">
                  <c:v>25" Cranberry Splash Wreath</c:v>
                </c:pt>
                <c:pt idx="3">
                  <c:v>28" Classic Wreath</c:v>
                </c:pt>
                <c:pt idx="4">
                  <c:v>28" Victorian Wreath</c:v>
                </c:pt>
                <c:pt idx="5">
                  <c:v>28" Cranberry Splash Wreath</c:v>
                </c:pt>
                <c:pt idx="6">
                  <c:v>36" Classic Wreath</c:v>
                </c:pt>
                <c:pt idx="7">
                  <c:v>36" Victorian Vreath</c:v>
                </c:pt>
                <c:pt idx="8">
                  <c:v>36" Cranberry Splash Wreath</c:v>
                </c:pt>
                <c:pt idx="9">
                  <c:v>48" Classic Wreath</c:v>
                </c:pt>
                <c:pt idx="10">
                  <c:v>60" Classic Wreath</c:v>
                </c:pt>
                <c:pt idx="11">
                  <c:v>Classic                          Spray</c:v>
                </c:pt>
                <c:pt idx="12">
                  <c:v>Victorian Spray</c:v>
                </c:pt>
                <c:pt idx="13">
                  <c:v>Cranberry Splash Spray</c:v>
                </c:pt>
                <c:pt idx="14">
                  <c:v>Merry Moments Centerpiece</c:v>
                </c:pt>
                <c:pt idx="15">
                  <c:v>Mini MERRY CHRISTMAS  Tree</c:v>
                </c:pt>
                <c:pt idx="16">
                  <c:v>25' Garlands</c:v>
                </c:pt>
                <c:pt idx="17">
                  <c:v>50'  Garlands</c:v>
                </c:pt>
                <c:pt idx="18">
                  <c:v>EZ Hanger</c:v>
                </c:pt>
                <c:pt idx="19">
                  <c:v>Holiday Gift Victorian Wreath</c:v>
                </c:pt>
                <c:pt idx="20">
                  <c:v>Holiday Gift Wintergreen Wreath</c:v>
                </c:pt>
                <c:pt idx="21">
                  <c:v>Holiday Gift Cranberry Splash Wreath</c:v>
                </c:pt>
                <c:pt idx="22">
                  <c:v> Gift Candlelit Center-    piece</c:v>
                </c:pt>
              </c:strCache>
            </c:strRef>
          </c:cat>
          <c:val>
            <c:numRef>
              <c:f>('2016 Fundraising SS'!$C$36:$U$36,'2016 Fundraising SS'!$Y$36:$AB$36)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07275"/>
          <c:w val="0.23125"/>
          <c:h val="0.8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Members' Item Sales to Date</a:t>
            </a:r>
          </a:p>
        </c:rich>
      </c:tx>
      <c:layout>
        <c:manualLayout>
          <c:xMode val="factor"/>
          <c:yMode val="factor"/>
          <c:x val="0.01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34"/>
          <c:w val="0.767"/>
          <c:h val="0.362"/>
        </c:manualLayout>
      </c:layout>
      <c:barChart>
        <c:barDir val="col"/>
        <c:grouping val="clustered"/>
        <c:varyColors val="0"/>
        <c:ser>
          <c:idx val="0"/>
          <c:order val="0"/>
          <c:tx>
            <c:v>Unit Sales Goal</c:v>
          </c:tx>
          <c:spPr>
            <a:gradFill rotWithShape="1">
              <a:gsLst>
                <a:gs pos="0">
                  <a:srgbClr val="1E4471"/>
                </a:gs>
                <a:gs pos="80000">
                  <a:srgbClr val="2B5B95"/>
                </a:gs>
                <a:gs pos="100000">
                  <a:srgbClr val="295C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'2016 Fundraising SS'!$B$11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31F1D"/>
                </a:gs>
                <a:gs pos="80000">
                  <a:srgbClr val="982C29"/>
                </a:gs>
                <a:gs pos="100000">
                  <a:srgbClr val="9B2A2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'2016 Fundraising SS'!$B$12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76F25"/>
                </a:gs>
                <a:gs pos="80000">
                  <a:srgbClr val="749334"/>
                </a:gs>
                <a:gs pos="100000">
                  <a:srgbClr val="75953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'2016 Fundraising SS'!$B$13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42F5D"/>
                </a:gs>
                <a:gs pos="80000">
                  <a:srgbClr val="5B407C"/>
                </a:gs>
                <a:gs pos="100000">
                  <a:srgbClr val="5B3F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'2016 Fundraising SS'!$B$14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B6478"/>
                </a:gs>
                <a:gs pos="80000">
                  <a:srgbClr val="27849E"/>
                </a:gs>
                <a:gs pos="100000">
                  <a:srgbClr val="2486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'2016 Fundraising SS'!$B$15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95013"/>
                </a:gs>
                <a:gs pos="80000">
                  <a:srgbClr val="C86A1D"/>
                </a:gs>
                <a:gs pos="100000">
                  <a:srgbClr val="CC6A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'2016 Fundraising SS'!$B$16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'2016 Fundraising SS'!$B$17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'2016 Fundraising SS'!$B$18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'2016 Fundraising SS'!$B$19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'2016 Fundraising SS'!$B$20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'2016 Fundraising SS'!$B$21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'2016 Fundraising SS'!$B$22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'2016 Fundraising SS'!$B$23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'2016 Fundraising SS'!$B$24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'2016 Fundraising SS'!$B$25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'2016 Fundraising SS'!$B$26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'2016 Fundraising SS'!$B$27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'2016 Fundraising SS'!$B$28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Individual Sales Goal &amp; Progress</c:v>
              </c:pt>
            </c:strLit>
          </c:cat>
          <c:val>
            <c:numRef>
              <c:f>'2016 Fundraising SS'!$AE$28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'2016 Fundraising SS'!$B$29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'2016 Fundraising SS'!$B$30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'2016 Fundraising SS'!$B$31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'2016 Fundraising SS'!$B$32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'2016 Fundraising SS'!$B$33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'2016 Fundraising SS'!$B$34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793A9"/>
                </a:gs>
                <a:gs pos="80000">
                  <a:srgbClr val="B1C0DD"/>
                </a:gs>
                <a:gs pos="100000">
                  <a:srgbClr val="B1C1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'2016 Fundraising SS'!$B$35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A8786"/>
                </a:gs>
                <a:gs pos="80000">
                  <a:srgbClr val="DEB1B0"/>
                </a:gs>
                <a:gs pos="100000">
                  <a:srgbClr val="E0B1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'2016 Fundraising SS'!$AE$35</c:f>
              <c:numCache>
                <c:ptCount val="1"/>
                <c:pt idx="0">
                  <c:v>0</c:v>
                </c:pt>
              </c:numCache>
            </c:numRef>
          </c:val>
        </c:ser>
        <c:axId val="9636945"/>
        <c:axId val="19623642"/>
      </c:bar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Member Sales Goals &amp; Progress</a:t>
                </a:r>
              </a:p>
            </c:rich>
          </c:tx>
          <c:layout>
            <c:manualLayout>
              <c:xMode val="factor"/>
              <c:yMode val="factor"/>
              <c:x val="-0.14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 Sales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1435"/>
          <c:w val="0.171"/>
          <c:h val="0.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581025</xdr:colOff>
      <xdr:row>46</xdr:row>
      <xdr:rowOff>28575</xdr:rowOff>
    </xdr:to>
    <xdr:graphicFrame>
      <xdr:nvGraphicFramePr>
        <xdr:cNvPr id="1" name="Chart 7"/>
        <xdr:cNvGraphicFramePr/>
      </xdr:nvGraphicFramePr>
      <xdr:xfrm>
        <a:off x="0" y="9525"/>
        <a:ext cx="9115425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0</xdr:row>
      <xdr:rowOff>9525</xdr:rowOff>
    </xdr:from>
    <xdr:to>
      <xdr:col>28</xdr:col>
      <xdr:colOff>533400</xdr:colOff>
      <xdr:row>46</xdr:row>
      <xdr:rowOff>28575</xdr:rowOff>
    </xdr:to>
    <xdr:graphicFrame>
      <xdr:nvGraphicFramePr>
        <xdr:cNvPr id="2" name="Chart 8"/>
        <xdr:cNvGraphicFramePr/>
      </xdr:nvGraphicFramePr>
      <xdr:xfrm>
        <a:off x="9134475" y="9525"/>
        <a:ext cx="8467725" cy="746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2.8515625" style="0" customWidth="1"/>
    <col min="2" max="2" width="130.28125" style="0" customWidth="1"/>
  </cols>
  <sheetData>
    <row r="1" ht="18">
      <c r="A1" s="2" t="s">
        <v>81</v>
      </c>
    </row>
    <row r="3" spans="1:2" ht="12.75">
      <c r="A3">
        <v>1</v>
      </c>
      <c r="B3" s="210" t="s">
        <v>82</v>
      </c>
    </row>
    <row r="4" spans="1:2" ht="12.75">
      <c r="A4">
        <v>2</v>
      </c>
      <c r="B4" t="s">
        <v>14</v>
      </c>
    </row>
    <row r="5" ht="12.75">
      <c r="B5" t="s">
        <v>17</v>
      </c>
    </row>
    <row r="6" ht="12.75">
      <c r="B6" t="s">
        <v>18</v>
      </c>
    </row>
    <row r="7" ht="12.75">
      <c r="B7" t="s">
        <v>15</v>
      </c>
    </row>
    <row r="8" ht="12.75">
      <c r="B8" t="s">
        <v>16</v>
      </c>
    </row>
    <row r="9" ht="12.75">
      <c r="B9" t="s">
        <v>19</v>
      </c>
    </row>
    <row r="10" spans="1:2" ht="12.75">
      <c r="A10">
        <v>3</v>
      </c>
      <c r="B10" t="s">
        <v>20</v>
      </c>
    </row>
    <row r="11" spans="1:2" ht="12.75">
      <c r="A11">
        <v>4</v>
      </c>
      <c r="B11" t="s">
        <v>21</v>
      </c>
    </row>
    <row r="13" ht="12.75">
      <c r="B13" s="210" t="s">
        <v>83</v>
      </c>
    </row>
    <row r="14" ht="12.75">
      <c r="B14" s="210" t="s">
        <v>84</v>
      </c>
    </row>
    <row r="15" ht="12.75">
      <c r="B15" s="210" t="s">
        <v>85</v>
      </c>
    </row>
    <row r="16" ht="12.75">
      <c r="B16" s="210" t="s">
        <v>86</v>
      </c>
    </row>
    <row r="17" ht="12.75">
      <c r="B17" s="210" t="s">
        <v>87</v>
      </c>
    </row>
    <row r="19" ht="12.75">
      <c r="B19" t="s">
        <v>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tabSelected="1" zoomScale="85" zoomScaleNormal="85" zoomScalePageLayoutView="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0.28125" style="0" customWidth="1"/>
    <col min="4" max="4" width="12.28125" style="0" customWidth="1"/>
    <col min="5" max="5" width="8.57421875" style="0" customWidth="1"/>
    <col min="6" max="6" width="9.28125" style="0" bestFit="1" customWidth="1"/>
    <col min="7" max="7" width="7.421875" style="0" customWidth="1"/>
    <col min="8" max="8" width="8.28125" style="0" customWidth="1"/>
    <col min="9" max="9" width="8.421875" style="0" customWidth="1"/>
    <col min="10" max="10" width="9.57421875" style="0" bestFit="1" customWidth="1"/>
    <col min="11" max="11" width="8.28125" style="0" customWidth="1"/>
    <col min="12" max="12" width="7.421875" style="0" customWidth="1"/>
    <col min="13" max="13" width="8.8515625" style="0" customWidth="1"/>
    <col min="14" max="15" width="7.28125" style="0" customWidth="1"/>
    <col min="16" max="16" width="8.140625" style="0" customWidth="1"/>
    <col min="17" max="17" width="7.8515625" style="0" customWidth="1"/>
    <col min="18" max="18" width="7.28125" style="0" customWidth="1"/>
    <col min="19" max="19" width="9.140625" style="0" bestFit="1" customWidth="1"/>
    <col min="20" max="20" width="9.28125" style="0" bestFit="1" customWidth="1"/>
    <col min="21" max="22" width="7.421875" style="0" customWidth="1"/>
    <col min="23" max="23" width="7.28125" style="0" customWidth="1"/>
    <col min="24" max="24" width="7.57421875" style="0" customWidth="1"/>
    <col min="25" max="25" width="7.8515625" style="0" customWidth="1"/>
    <col min="26" max="26" width="8.57421875" style="0" customWidth="1"/>
    <col min="27" max="27" width="7.7109375" style="0" customWidth="1"/>
    <col min="28" max="28" width="8.28125" style="0" customWidth="1"/>
    <col min="29" max="29" width="9.421875" style="0" customWidth="1"/>
    <col min="30" max="30" width="8.28125" style="0" customWidth="1"/>
    <col min="31" max="31" width="10.57421875" style="0" customWidth="1"/>
    <col min="32" max="32" width="8.140625" style="0" customWidth="1"/>
    <col min="33" max="33" width="10.7109375" style="106" customWidth="1"/>
  </cols>
  <sheetData>
    <row r="1" spans="1:33" s="2" customFormat="1" ht="27" thickBot="1">
      <c r="A1" s="109"/>
      <c r="B1" s="110"/>
      <c r="C1" s="56"/>
      <c r="D1" s="56"/>
      <c r="E1" s="56"/>
      <c r="F1" s="5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97"/>
    </row>
    <row r="2" spans="1:33" s="2" customFormat="1" ht="19.5" thickBot="1">
      <c r="A2" s="28" t="s">
        <v>76</v>
      </c>
      <c r="B2" s="29"/>
      <c r="C2" s="30"/>
      <c r="D2" s="31"/>
      <c r="E2" s="62"/>
      <c r="F2" s="32"/>
      <c r="G2" s="22"/>
      <c r="H2" s="22"/>
      <c r="I2" s="7"/>
      <c r="K2" s="27"/>
      <c r="M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7"/>
    </row>
    <row r="3" spans="1:33" s="81" customFormat="1" ht="12.75" thickBot="1">
      <c r="A3" s="75">
        <v>2</v>
      </c>
      <c r="B3" s="76" t="s">
        <v>11</v>
      </c>
      <c r="C3" s="141">
        <v>0</v>
      </c>
      <c r="D3" s="140" t="s">
        <v>71</v>
      </c>
      <c r="E3" s="77"/>
      <c r="F3" s="78">
        <f>AG36*1</f>
        <v>0</v>
      </c>
      <c r="G3" s="79"/>
      <c r="H3" s="79"/>
      <c r="I3" s="79"/>
      <c r="J3" s="80"/>
      <c r="K3" s="80"/>
      <c r="L3" s="80"/>
      <c r="M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8"/>
    </row>
    <row r="4" spans="1:33" s="81" customFormat="1" ht="65.25" customHeight="1" thickBot="1">
      <c r="A4" s="82"/>
      <c r="B4" s="83" t="s">
        <v>34</v>
      </c>
      <c r="C4" s="84">
        <f>C3/5</f>
        <v>0</v>
      </c>
      <c r="D4" s="125" t="s">
        <v>42</v>
      </c>
      <c r="E4" s="85"/>
      <c r="F4" s="86">
        <f>AF36*1</f>
        <v>0</v>
      </c>
      <c r="G4" s="79"/>
      <c r="H4" s="79"/>
      <c r="I4" s="79"/>
      <c r="J4" s="79"/>
      <c r="K4" s="79"/>
      <c r="L4" s="96"/>
      <c r="M4" s="79"/>
      <c r="N4" s="79"/>
      <c r="O4" s="79"/>
      <c r="P4" s="95" t="s">
        <v>73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98"/>
    </row>
    <row r="5" spans="1:33" s="81" customFormat="1" ht="19.5" thickBot="1">
      <c r="A5" s="87">
        <v>3</v>
      </c>
      <c r="B5" s="88" t="s">
        <v>13</v>
      </c>
      <c r="C5" s="139"/>
      <c r="D5" s="138"/>
      <c r="E5" s="89"/>
      <c r="F5" s="90"/>
      <c r="G5" s="79"/>
      <c r="H5" s="79"/>
      <c r="I5" s="79"/>
      <c r="J5" s="79"/>
      <c r="K5" s="79"/>
      <c r="L5" s="79"/>
      <c r="M5" s="79"/>
      <c r="N5" s="135" t="s">
        <v>24</v>
      </c>
      <c r="O5" s="136"/>
      <c r="P5" s="136"/>
      <c r="Q5" s="137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98"/>
    </row>
    <row r="6" spans="1:33" s="81" customFormat="1" ht="42.75" customHeight="1" thickBot="1">
      <c r="A6" s="91"/>
      <c r="B6" s="92" t="s">
        <v>25</v>
      </c>
      <c r="C6" s="93" t="e">
        <f>C4/C5</f>
        <v>#DIV/0!</v>
      </c>
      <c r="D6" s="125" t="s">
        <v>43</v>
      </c>
      <c r="E6" s="85"/>
      <c r="F6" s="162" t="e">
        <f>F4/C5</f>
        <v>#DIV/0!</v>
      </c>
      <c r="G6" s="79"/>
      <c r="H6" s="79"/>
      <c r="I6" s="79"/>
      <c r="J6" s="79"/>
      <c r="K6" s="79"/>
      <c r="L6" s="79"/>
      <c r="M6" s="79"/>
      <c r="N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98"/>
    </row>
    <row r="7" spans="1:33" s="1" customFormat="1" ht="17.25" customHeight="1">
      <c r="A7" s="14"/>
      <c r="B7" s="23"/>
      <c r="C7" s="134" t="s">
        <v>9</v>
      </c>
      <c r="D7" s="16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168"/>
      <c r="X7" s="167"/>
      <c r="Y7" s="158" t="s">
        <v>8</v>
      </c>
      <c r="Z7" s="33"/>
      <c r="AA7" s="34"/>
      <c r="AB7" s="35"/>
      <c r="AC7" s="34"/>
      <c r="AD7" s="35"/>
      <c r="AE7" s="164" t="s">
        <v>1</v>
      </c>
      <c r="AF7" s="165" t="s">
        <v>6</v>
      </c>
      <c r="AG7" s="99" t="s">
        <v>23</v>
      </c>
    </row>
    <row r="8" spans="1:33" s="67" customFormat="1" ht="40.5" customHeight="1" thickBot="1">
      <c r="A8" s="111"/>
      <c r="B8" s="64"/>
      <c r="C8" s="159" t="s">
        <v>46</v>
      </c>
      <c r="D8" s="147" t="s">
        <v>47</v>
      </c>
      <c r="E8" s="148" t="s">
        <v>67</v>
      </c>
      <c r="F8" s="148" t="s">
        <v>48</v>
      </c>
      <c r="G8" s="148" t="s">
        <v>49</v>
      </c>
      <c r="H8" s="148" t="s">
        <v>68</v>
      </c>
      <c r="I8" s="148" t="s">
        <v>50</v>
      </c>
      <c r="J8" s="148" t="s">
        <v>51</v>
      </c>
      <c r="K8" s="148" t="s">
        <v>69</v>
      </c>
      <c r="L8" s="148" t="s">
        <v>52</v>
      </c>
      <c r="M8" s="148" t="s">
        <v>53</v>
      </c>
      <c r="N8" s="148" t="s">
        <v>54</v>
      </c>
      <c r="O8" s="148" t="s">
        <v>55</v>
      </c>
      <c r="P8" s="148" t="s">
        <v>56</v>
      </c>
      <c r="Q8" s="148" t="s">
        <v>72</v>
      </c>
      <c r="R8" s="148" t="s">
        <v>65</v>
      </c>
      <c r="S8" s="148" t="s">
        <v>57</v>
      </c>
      <c r="T8" s="148" t="s">
        <v>58</v>
      </c>
      <c r="U8" s="148" t="s">
        <v>59</v>
      </c>
      <c r="V8" s="148" t="s">
        <v>60</v>
      </c>
      <c r="W8" s="148" t="s">
        <v>61</v>
      </c>
      <c r="X8" s="149" t="s">
        <v>37</v>
      </c>
      <c r="Y8" s="149" t="s">
        <v>38</v>
      </c>
      <c r="Z8" s="150" t="s">
        <v>39</v>
      </c>
      <c r="AA8" s="149" t="s">
        <v>66</v>
      </c>
      <c r="AB8" s="150" t="s">
        <v>74</v>
      </c>
      <c r="AC8" s="149" t="s">
        <v>75</v>
      </c>
      <c r="AD8" s="149" t="s">
        <v>70</v>
      </c>
      <c r="AE8" s="65" t="s">
        <v>27</v>
      </c>
      <c r="AF8" s="66" t="s">
        <v>26</v>
      </c>
      <c r="AG8" s="100" t="s">
        <v>28</v>
      </c>
    </row>
    <row r="9" spans="1:33" ht="13.5" thickBot="1">
      <c r="A9" s="197">
        <v>4</v>
      </c>
      <c r="B9" s="199" t="s">
        <v>22</v>
      </c>
      <c r="C9" s="198">
        <v>0</v>
      </c>
      <c r="D9" s="198">
        <v>0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198">
        <v>0</v>
      </c>
      <c r="S9" s="198">
        <v>0</v>
      </c>
      <c r="T9" s="198">
        <v>0</v>
      </c>
      <c r="U9" s="198">
        <v>0</v>
      </c>
      <c r="V9" s="198">
        <v>0</v>
      </c>
      <c r="W9" s="198">
        <v>0</v>
      </c>
      <c r="X9" s="198">
        <v>0</v>
      </c>
      <c r="Y9" s="198">
        <v>0</v>
      </c>
      <c r="Z9" s="198">
        <v>0</v>
      </c>
      <c r="AA9" s="198">
        <v>0</v>
      </c>
      <c r="AB9" s="198">
        <v>0</v>
      </c>
      <c r="AC9" s="198">
        <v>0</v>
      </c>
      <c r="AD9" s="198">
        <v>0</v>
      </c>
      <c r="AE9" s="8" t="s">
        <v>2</v>
      </c>
      <c r="AF9" s="25" t="s">
        <v>2</v>
      </c>
      <c r="AG9" s="101" t="s">
        <v>2</v>
      </c>
    </row>
    <row r="10" spans="1:33" ht="13.5" thickBot="1">
      <c r="A10" s="13"/>
      <c r="B10" s="195" t="s">
        <v>44</v>
      </c>
      <c r="C10" s="160" t="s">
        <v>40</v>
      </c>
      <c r="D10" s="166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3"/>
      <c r="AC10" s="114"/>
      <c r="AD10" s="112"/>
      <c r="AE10" s="6"/>
      <c r="AF10" s="26"/>
      <c r="AG10" s="102"/>
    </row>
    <row r="11" spans="1:35" ht="12.75">
      <c r="A11" s="13"/>
      <c r="B11" s="196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200"/>
      <c r="S11" s="169"/>
      <c r="T11" s="169"/>
      <c r="U11" s="169"/>
      <c r="V11" s="170"/>
      <c r="W11" s="169"/>
      <c r="X11" s="171"/>
      <c r="Y11" s="169"/>
      <c r="Z11" s="179"/>
      <c r="AA11" s="173"/>
      <c r="AB11" s="179"/>
      <c r="AC11" s="173"/>
      <c r="AD11" s="175"/>
      <c r="AE11" s="63">
        <f aca="true" t="shared" si="0" ref="AE11:AE27">$C$9*C11+$D$9*D11+$E$9*E11+$F$9*F11+$G$9*G11+$H$9*H11+$I$9*I11+$J$9*J11+$K$9*K11+$L$9*L11+$M$9*M11+$N$9*N11+$O$9*O11+$P$9*P11+$Q$9*Q11+$R$9*R11+$S$9*S11+$T$9*T11+$U$9*U11+$V$9*V11+$W$9*W11+$X$9*X11+$Y$9*Y11+$Z$9*Z11+$AA$9*AA11+$AB$9*AB11+$AC$9*AC11+$AD$9*AD11</f>
        <v>0</v>
      </c>
      <c r="AF11" s="24">
        <f>SUM(C11:T11,X11:AD11)</f>
        <v>0</v>
      </c>
      <c r="AG11" s="103">
        <f aca="true" t="shared" si="1" ref="AG11:AG27">C11*($C$9-$C$41)+D11*($D$9-$D$41)+E11*($E$9-$E$41)+F11*($F$9-$F$41)+G11*($G$9-$G$41)+H11*($H$9-$H$41)+I11*($I$9-$I$41)+J11*($J$9-$J$41)+K11*($K$9-$K$41)+L11*($L$9-$L$41)+M11*($M$9-$M$41)+N11*($N$9-$N$41)+O11*($O$9-$O$41)+P11*($P$9-$P$41)+Q11*($Q$9-$Q$41)+R11*($R$9-$R$41)++S11*($S$9-$S$41)+T11*($T$9-$T$41)+U11*($U$9-$U$41)+V11*($V$9-$V$41)+W11*($W$9+$W$41)+Y11*($Y$9-$Y$41)+Z11*($Z$9-$Z$41)+AA11*($AA$9-$AA$41)+AB11*($AB$9-$AB$41)+AC11*($AC$9-$AC$41)+AD11*($AD$9-$AD$41)+X11*($X$9-$X$41)</f>
        <v>0</v>
      </c>
      <c r="AI11" s="182"/>
    </row>
    <row r="12" spans="1:33" ht="12.75">
      <c r="A12" s="13"/>
      <c r="B12" s="196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200"/>
      <c r="S12" s="169"/>
      <c r="T12" s="169"/>
      <c r="U12" s="169"/>
      <c r="V12" s="170"/>
      <c r="W12" s="169"/>
      <c r="X12" s="179"/>
      <c r="Y12" s="169"/>
      <c r="Z12" s="179"/>
      <c r="AA12" s="173"/>
      <c r="AB12" s="179"/>
      <c r="AC12" s="173"/>
      <c r="AD12" s="175"/>
      <c r="AE12" s="63">
        <f t="shared" si="0"/>
        <v>0</v>
      </c>
      <c r="AF12" s="24">
        <f aca="true" t="shared" si="2" ref="AF12:AF35">SUM(C12:T12,X12:AD12)</f>
        <v>0</v>
      </c>
      <c r="AG12" s="103">
        <f t="shared" si="1"/>
        <v>0</v>
      </c>
    </row>
    <row r="13" spans="1:33" ht="12.75">
      <c r="A13" s="13"/>
      <c r="B13" s="196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200"/>
      <c r="S13" s="169"/>
      <c r="T13" s="169"/>
      <c r="U13" s="169"/>
      <c r="V13" s="170"/>
      <c r="W13" s="169"/>
      <c r="X13" s="179"/>
      <c r="Y13" s="169"/>
      <c r="Z13" s="179"/>
      <c r="AA13" s="179"/>
      <c r="AB13" s="179"/>
      <c r="AC13" s="173"/>
      <c r="AD13" s="175"/>
      <c r="AE13" s="63">
        <f t="shared" si="0"/>
        <v>0</v>
      </c>
      <c r="AF13" s="24">
        <f t="shared" si="2"/>
        <v>0</v>
      </c>
      <c r="AG13" s="103">
        <f t="shared" si="1"/>
        <v>0</v>
      </c>
    </row>
    <row r="14" spans="1:33" ht="12.75">
      <c r="A14" s="13"/>
      <c r="B14" s="196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200"/>
      <c r="S14" s="169"/>
      <c r="T14" s="169"/>
      <c r="U14" s="169"/>
      <c r="V14" s="170"/>
      <c r="W14" s="169"/>
      <c r="X14" s="179"/>
      <c r="Y14" s="179"/>
      <c r="Z14" s="179"/>
      <c r="AA14" s="179"/>
      <c r="AB14" s="179"/>
      <c r="AC14" s="173"/>
      <c r="AD14" s="175"/>
      <c r="AE14" s="63">
        <f t="shared" si="0"/>
        <v>0</v>
      </c>
      <c r="AF14" s="24">
        <f t="shared" si="2"/>
        <v>0</v>
      </c>
      <c r="AG14" s="103">
        <f t="shared" si="1"/>
        <v>0</v>
      </c>
    </row>
    <row r="15" spans="1:33" ht="12.75">
      <c r="A15" s="13"/>
      <c r="B15" s="196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200"/>
      <c r="S15" s="169"/>
      <c r="T15" s="169"/>
      <c r="U15" s="169"/>
      <c r="V15" s="170"/>
      <c r="W15" s="169"/>
      <c r="X15" s="179"/>
      <c r="Y15" s="179"/>
      <c r="Z15" s="179"/>
      <c r="AA15" s="179"/>
      <c r="AB15" s="179"/>
      <c r="AC15" s="179"/>
      <c r="AD15" s="175"/>
      <c r="AE15" s="63">
        <f t="shared" si="0"/>
        <v>0</v>
      </c>
      <c r="AF15" s="24">
        <f t="shared" si="2"/>
        <v>0</v>
      </c>
      <c r="AG15" s="103">
        <f t="shared" si="1"/>
        <v>0</v>
      </c>
    </row>
    <row r="16" spans="1:33" ht="12.75">
      <c r="A16" s="13"/>
      <c r="B16" s="196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00"/>
      <c r="S16" s="169"/>
      <c r="T16" s="169"/>
      <c r="U16" s="169"/>
      <c r="V16" s="170"/>
      <c r="W16" s="169"/>
      <c r="X16" s="179"/>
      <c r="Y16" s="179"/>
      <c r="Z16" s="179"/>
      <c r="AA16" s="179"/>
      <c r="AB16" s="179"/>
      <c r="AC16" s="179"/>
      <c r="AD16" s="179"/>
      <c r="AE16" s="63">
        <f t="shared" si="0"/>
        <v>0</v>
      </c>
      <c r="AF16" s="24">
        <f t="shared" si="2"/>
        <v>0</v>
      </c>
      <c r="AG16" s="103">
        <f t="shared" si="1"/>
        <v>0</v>
      </c>
    </row>
    <row r="17" spans="1:33" ht="12.75">
      <c r="A17" s="13"/>
      <c r="B17" s="196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200"/>
      <c r="S17" s="169"/>
      <c r="T17" s="169"/>
      <c r="U17" s="169"/>
      <c r="V17" s="170"/>
      <c r="W17" s="169"/>
      <c r="X17" s="179"/>
      <c r="Y17" s="179"/>
      <c r="Z17" s="179"/>
      <c r="AA17" s="179"/>
      <c r="AB17" s="179"/>
      <c r="AC17" s="179"/>
      <c r="AD17" s="179"/>
      <c r="AE17" s="63">
        <f t="shared" si="0"/>
        <v>0</v>
      </c>
      <c r="AF17" s="24">
        <f t="shared" si="2"/>
        <v>0</v>
      </c>
      <c r="AG17" s="103">
        <f t="shared" si="1"/>
        <v>0</v>
      </c>
    </row>
    <row r="18" spans="1:33" ht="12.75">
      <c r="A18" s="13"/>
      <c r="B18" s="196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200"/>
      <c r="S18" s="169"/>
      <c r="T18" s="169"/>
      <c r="U18" s="169"/>
      <c r="V18" s="170"/>
      <c r="W18" s="169"/>
      <c r="X18" s="179"/>
      <c r="Y18" s="179"/>
      <c r="Z18" s="179"/>
      <c r="AA18" s="179"/>
      <c r="AB18" s="179"/>
      <c r="AC18" s="179"/>
      <c r="AD18" s="179"/>
      <c r="AE18" s="63">
        <f t="shared" si="0"/>
        <v>0</v>
      </c>
      <c r="AF18" s="24">
        <f t="shared" si="2"/>
        <v>0</v>
      </c>
      <c r="AG18" s="103">
        <f t="shared" si="1"/>
        <v>0</v>
      </c>
    </row>
    <row r="19" spans="1:33" ht="12.75">
      <c r="A19" s="13"/>
      <c r="B19" s="196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200"/>
      <c r="S19" s="169"/>
      <c r="T19" s="169"/>
      <c r="U19" s="169"/>
      <c r="V19" s="170"/>
      <c r="W19" s="169"/>
      <c r="X19" s="179"/>
      <c r="Y19" s="179"/>
      <c r="Z19" s="179"/>
      <c r="AA19" s="179"/>
      <c r="AB19" s="179"/>
      <c r="AC19" s="179"/>
      <c r="AD19" s="179"/>
      <c r="AE19" s="63">
        <f t="shared" si="0"/>
        <v>0</v>
      </c>
      <c r="AF19" s="24">
        <f t="shared" si="2"/>
        <v>0</v>
      </c>
      <c r="AG19" s="103">
        <f t="shared" si="1"/>
        <v>0</v>
      </c>
    </row>
    <row r="20" spans="1:33" ht="12.75">
      <c r="A20" s="13"/>
      <c r="B20" s="19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200"/>
      <c r="S20" s="169"/>
      <c r="T20" s="169"/>
      <c r="U20" s="169"/>
      <c r="V20" s="170"/>
      <c r="W20" s="169"/>
      <c r="X20" s="179"/>
      <c r="Y20" s="179"/>
      <c r="Z20" s="179"/>
      <c r="AA20" s="179"/>
      <c r="AB20" s="179"/>
      <c r="AC20" s="179"/>
      <c r="AD20" s="179"/>
      <c r="AE20" s="63">
        <f t="shared" si="0"/>
        <v>0</v>
      </c>
      <c r="AF20" s="24">
        <f t="shared" si="2"/>
        <v>0</v>
      </c>
      <c r="AG20" s="103">
        <f t="shared" si="1"/>
        <v>0</v>
      </c>
    </row>
    <row r="21" spans="1:33" ht="12.75">
      <c r="A21" s="13"/>
      <c r="B21" s="196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200"/>
      <c r="S21" s="169"/>
      <c r="T21" s="169"/>
      <c r="U21" s="169"/>
      <c r="V21" s="170"/>
      <c r="W21" s="169"/>
      <c r="X21" s="179"/>
      <c r="Y21" s="179"/>
      <c r="Z21" s="179"/>
      <c r="AA21" s="179"/>
      <c r="AB21" s="179"/>
      <c r="AC21" s="179"/>
      <c r="AD21" s="179"/>
      <c r="AE21" s="63">
        <f t="shared" si="0"/>
        <v>0</v>
      </c>
      <c r="AF21" s="24">
        <f t="shared" si="2"/>
        <v>0</v>
      </c>
      <c r="AG21" s="103">
        <f t="shared" si="1"/>
        <v>0</v>
      </c>
    </row>
    <row r="22" spans="1:33" ht="12.75">
      <c r="A22" s="13"/>
      <c r="B22" s="196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80"/>
      <c r="N22" s="180"/>
      <c r="O22" s="179"/>
      <c r="P22" s="180"/>
      <c r="Q22" s="180"/>
      <c r="R22" s="200"/>
      <c r="S22" s="169"/>
      <c r="T22" s="169"/>
      <c r="U22" s="169"/>
      <c r="V22" s="170"/>
      <c r="W22" s="169"/>
      <c r="X22" s="179"/>
      <c r="Y22" s="179"/>
      <c r="Z22" s="179"/>
      <c r="AA22" s="179"/>
      <c r="AB22" s="179"/>
      <c r="AC22" s="179"/>
      <c r="AD22" s="179"/>
      <c r="AE22" s="63">
        <f t="shared" si="0"/>
        <v>0</v>
      </c>
      <c r="AF22" s="24">
        <f t="shared" si="2"/>
        <v>0</v>
      </c>
      <c r="AG22" s="103">
        <f t="shared" si="1"/>
        <v>0</v>
      </c>
    </row>
    <row r="23" spans="1:33" ht="12.75">
      <c r="A23" s="13"/>
      <c r="B23" s="196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200"/>
      <c r="S23" s="169"/>
      <c r="T23" s="169"/>
      <c r="U23" s="169"/>
      <c r="V23" s="170"/>
      <c r="W23" s="169"/>
      <c r="X23" s="179"/>
      <c r="Y23" s="179"/>
      <c r="Z23" s="179"/>
      <c r="AA23" s="179"/>
      <c r="AB23" s="179"/>
      <c r="AC23" s="179"/>
      <c r="AD23" s="179"/>
      <c r="AE23" s="63">
        <f t="shared" si="0"/>
        <v>0</v>
      </c>
      <c r="AF23" s="24">
        <f t="shared" si="2"/>
        <v>0</v>
      </c>
      <c r="AG23" s="103">
        <f t="shared" si="1"/>
        <v>0</v>
      </c>
    </row>
    <row r="24" spans="1:33" ht="12.75">
      <c r="A24" s="13"/>
      <c r="B24" s="196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80"/>
      <c r="P24" s="179"/>
      <c r="Q24" s="179"/>
      <c r="R24" s="200"/>
      <c r="S24" s="169"/>
      <c r="T24" s="169"/>
      <c r="U24" s="169"/>
      <c r="V24" s="170"/>
      <c r="W24" s="169"/>
      <c r="X24" s="179"/>
      <c r="Y24" s="179"/>
      <c r="Z24" s="179"/>
      <c r="AA24" s="179"/>
      <c r="AB24" s="179"/>
      <c r="AC24" s="179"/>
      <c r="AD24" s="179"/>
      <c r="AE24" s="63">
        <f t="shared" si="0"/>
        <v>0</v>
      </c>
      <c r="AF24" s="24">
        <f t="shared" si="2"/>
        <v>0</v>
      </c>
      <c r="AG24" s="103">
        <f t="shared" si="1"/>
        <v>0</v>
      </c>
    </row>
    <row r="25" spans="1:33" ht="12.75">
      <c r="A25" s="13"/>
      <c r="B25" s="196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200"/>
      <c r="S25" s="169"/>
      <c r="T25" s="169"/>
      <c r="U25" s="169"/>
      <c r="V25" s="170"/>
      <c r="W25" s="169"/>
      <c r="X25" s="179"/>
      <c r="Y25" s="179"/>
      <c r="Z25" s="179"/>
      <c r="AA25" s="179"/>
      <c r="AB25" s="179"/>
      <c r="AC25" s="179"/>
      <c r="AD25" s="179"/>
      <c r="AE25" s="63">
        <f t="shared" si="0"/>
        <v>0</v>
      </c>
      <c r="AF25" s="24">
        <f t="shared" si="2"/>
        <v>0</v>
      </c>
      <c r="AG25" s="103">
        <f t="shared" si="1"/>
        <v>0</v>
      </c>
    </row>
    <row r="26" spans="1:33" ht="12.75">
      <c r="A26" s="13"/>
      <c r="B26" s="196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200"/>
      <c r="S26" s="173"/>
      <c r="T26" s="173"/>
      <c r="U26" s="169"/>
      <c r="V26" s="173"/>
      <c r="W26" s="169"/>
      <c r="X26" s="179"/>
      <c r="Y26" s="179"/>
      <c r="Z26" s="172"/>
      <c r="AA26" s="179"/>
      <c r="AB26" s="174"/>
      <c r="AC26" s="179"/>
      <c r="AD26" s="179"/>
      <c r="AE26" s="63">
        <f t="shared" si="0"/>
        <v>0</v>
      </c>
      <c r="AF26" s="24">
        <f t="shared" si="2"/>
        <v>0</v>
      </c>
      <c r="AG26" s="103">
        <f t="shared" si="1"/>
        <v>0</v>
      </c>
    </row>
    <row r="27" spans="1:33" ht="12.75">
      <c r="A27" s="13"/>
      <c r="B27" s="196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200"/>
      <c r="S27" s="173"/>
      <c r="T27" s="173"/>
      <c r="U27" s="173"/>
      <c r="V27" s="173"/>
      <c r="W27" s="173"/>
      <c r="X27" s="173"/>
      <c r="Y27" s="179"/>
      <c r="Z27" s="172"/>
      <c r="AA27" s="179"/>
      <c r="AB27" s="174"/>
      <c r="AC27" s="179"/>
      <c r="AD27" s="179"/>
      <c r="AE27" s="63">
        <f t="shared" si="0"/>
        <v>0</v>
      </c>
      <c r="AF27" s="24">
        <f t="shared" si="2"/>
        <v>0</v>
      </c>
      <c r="AG27" s="103">
        <f t="shared" si="1"/>
        <v>0</v>
      </c>
    </row>
    <row r="28" spans="1:33" ht="12.75">
      <c r="A28" s="13"/>
      <c r="B28" s="196"/>
      <c r="C28" s="176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9"/>
      <c r="P28" s="173"/>
      <c r="Q28" s="173"/>
      <c r="R28" s="173"/>
      <c r="S28" s="173"/>
      <c r="T28" s="173"/>
      <c r="U28" s="173"/>
      <c r="V28" s="173"/>
      <c r="W28" s="173"/>
      <c r="X28" s="173"/>
      <c r="Y28" s="179"/>
      <c r="Z28" s="172"/>
      <c r="AA28" s="173"/>
      <c r="AB28" s="174"/>
      <c r="AC28" s="179"/>
      <c r="AD28" s="179"/>
      <c r="AE28" s="63">
        <f aca="true" t="shared" si="3" ref="AE28:AE35">$C$9*C28+$D$9*D28+$E$9*E28+$F$9*F28+$G$9*G28+$H$9*H28+$I$9*I28+$J$9*J28+$K$9*K28+$L$9*L28+$M$9*M28+$N$9*N28+$O$9*O28+$P$9*P28+$Q$9*Q28+$R$9*R28+$S$9*S28+$T$9*T28+$U$9*U28+$V$9*V28+$W$9*W28+$X$9*X28+$Y$9*Y28+$Z$9*Z28+$AA$9*AA28+$AB$9*AB28+$AC$9*AC28+$AD$9*AD28</f>
        <v>0</v>
      </c>
      <c r="AF28" s="24">
        <f t="shared" si="2"/>
        <v>0</v>
      </c>
      <c r="AG28" s="103">
        <f aca="true" t="shared" si="4" ref="AG28:AG35">C28*($C$9-$C$41)+D28*($D$9-$D$41)+E28*($E$9-$E$41)+F28*($F$9-$F$41)+G28*($G$9-$G$41)+H28*($H$9-$H$41)+I28*($I$9-$I$41)+J28*($J$9-$J$41)+K28*($K$9-$K$41)+L28*($L$9-$L$41)+M28*($M$9-$M$41)+N28*($N$9-$N$41)+O28*($O$9-$O$41)+P28*($P$9-$P$41)+Q28*($Q$9-$Q$41)+R28*($R$9-$R$41)++S28*($S$9-$S$41)+T28*($T$9-$T$41)+U28*($U$9-$U$41)+V28*($V$9-$V$41)+W28*($W$9+$W$41)+Y28*($Y$9-$Y$41)+Z28*($Z$9-$Z$41)+AA28*($AA$9-$AA$41)+AB28*($AB$9-$AB$41)+AC28*($AC$9-$AC$41)+AD28*($AD$9-$AD$41)+X28*($X$9-$X$41)</f>
        <v>0</v>
      </c>
    </row>
    <row r="29" spans="1:33" ht="12.75">
      <c r="A29" s="13"/>
      <c r="B29" s="196"/>
      <c r="C29" s="176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2"/>
      <c r="AA29" s="173"/>
      <c r="AB29" s="174"/>
      <c r="AC29" s="179"/>
      <c r="AD29" s="179"/>
      <c r="AE29" s="63">
        <f t="shared" si="3"/>
        <v>0</v>
      </c>
      <c r="AF29" s="24">
        <f t="shared" si="2"/>
        <v>0</v>
      </c>
      <c r="AG29" s="103">
        <f t="shared" si="4"/>
        <v>0</v>
      </c>
    </row>
    <row r="30" spans="1:33" ht="12.75">
      <c r="A30" s="13"/>
      <c r="B30" s="196"/>
      <c r="C30" s="161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5"/>
      <c r="AB30" s="116"/>
      <c r="AC30" s="117"/>
      <c r="AD30" s="179"/>
      <c r="AE30" s="63">
        <f t="shared" si="3"/>
        <v>0</v>
      </c>
      <c r="AF30" s="24">
        <f t="shared" si="2"/>
        <v>0</v>
      </c>
      <c r="AG30" s="103">
        <f t="shared" si="4"/>
        <v>0</v>
      </c>
    </row>
    <row r="31" spans="1:33" ht="12.75">
      <c r="A31" s="13"/>
      <c r="B31" s="196"/>
      <c r="C31" s="161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5"/>
      <c r="AB31" s="116"/>
      <c r="AC31" s="117"/>
      <c r="AD31" s="116"/>
      <c r="AE31" s="63">
        <f t="shared" si="3"/>
        <v>0</v>
      </c>
      <c r="AF31" s="24">
        <f t="shared" si="2"/>
        <v>0</v>
      </c>
      <c r="AG31" s="103">
        <f t="shared" si="4"/>
        <v>0</v>
      </c>
    </row>
    <row r="32" spans="1:33" ht="12.75">
      <c r="A32" s="13"/>
      <c r="B32" s="196"/>
      <c r="C32" s="161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5"/>
      <c r="AB32" s="116"/>
      <c r="AC32" s="117"/>
      <c r="AD32" s="116"/>
      <c r="AE32" s="63">
        <f t="shared" si="3"/>
        <v>0</v>
      </c>
      <c r="AF32" s="24">
        <f t="shared" si="2"/>
        <v>0</v>
      </c>
      <c r="AG32" s="103">
        <f t="shared" si="4"/>
        <v>0</v>
      </c>
    </row>
    <row r="33" spans="1:33" ht="12.75">
      <c r="A33" s="13"/>
      <c r="B33" s="196"/>
      <c r="C33" s="161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5"/>
      <c r="AB33" s="116"/>
      <c r="AC33" s="117"/>
      <c r="AD33" s="116"/>
      <c r="AE33" s="63">
        <f t="shared" si="3"/>
        <v>0</v>
      </c>
      <c r="AF33" s="24">
        <f t="shared" si="2"/>
        <v>0</v>
      </c>
      <c r="AG33" s="103">
        <f t="shared" si="4"/>
        <v>0</v>
      </c>
    </row>
    <row r="34" spans="1:33" ht="12.75">
      <c r="A34" s="13"/>
      <c r="B34" s="196"/>
      <c r="C34" s="161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5"/>
      <c r="AB34" s="116"/>
      <c r="AC34" s="117"/>
      <c r="AD34" s="116"/>
      <c r="AE34" s="63">
        <f t="shared" si="3"/>
        <v>0</v>
      </c>
      <c r="AF34" s="24">
        <f t="shared" si="2"/>
        <v>0</v>
      </c>
      <c r="AG34" s="103">
        <f t="shared" si="4"/>
        <v>0</v>
      </c>
    </row>
    <row r="35" spans="1:33" ht="12.75">
      <c r="A35" s="13"/>
      <c r="B35" s="196"/>
      <c r="C35" s="161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5"/>
      <c r="AB35" s="116"/>
      <c r="AC35" s="117"/>
      <c r="AD35" s="116"/>
      <c r="AE35" s="63">
        <f t="shared" si="3"/>
        <v>0</v>
      </c>
      <c r="AF35" s="24">
        <f t="shared" si="2"/>
        <v>0</v>
      </c>
      <c r="AG35" s="103">
        <f t="shared" si="4"/>
        <v>0</v>
      </c>
    </row>
    <row r="36" spans="1:34" ht="16.5" customHeight="1" thickBot="1">
      <c r="A36" s="13"/>
      <c r="B36" s="129" t="s">
        <v>10</v>
      </c>
      <c r="C36" s="118">
        <f aca="true" t="shared" si="5" ref="C36:AF36">SUM(C11:C35)</f>
        <v>0</v>
      </c>
      <c r="D36" s="201">
        <f t="shared" si="5"/>
        <v>0</v>
      </c>
      <c r="E36" s="202">
        <f t="shared" si="5"/>
        <v>0</v>
      </c>
      <c r="F36" s="202">
        <f t="shared" si="5"/>
        <v>0</v>
      </c>
      <c r="G36" s="202">
        <f t="shared" si="5"/>
        <v>0</v>
      </c>
      <c r="H36" s="202">
        <f t="shared" si="5"/>
        <v>0</v>
      </c>
      <c r="I36" s="202">
        <f t="shared" si="5"/>
        <v>0</v>
      </c>
      <c r="J36" s="202">
        <f t="shared" si="5"/>
        <v>0</v>
      </c>
      <c r="K36" s="202">
        <f t="shared" si="5"/>
        <v>0</v>
      </c>
      <c r="L36" s="202">
        <f t="shared" si="5"/>
        <v>0</v>
      </c>
      <c r="M36" s="202">
        <f t="shared" si="5"/>
        <v>0</v>
      </c>
      <c r="N36" s="202">
        <f t="shared" si="5"/>
        <v>0</v>
      </c>
      <c r="O36" s="202">
        <f t="shared" si="5"/>
        <v>0</v>
      </c>
      <c r="P36" s="202">
        <f t="shared" si="5"/>
        <v>0</v>
      </c>
      <c r="Q36" s="202">
        <f t="shared" si="5"/>
        <v>0</v>
      </c>
      <c r="R36" s="202">
        <f t="shared" si="5"/>
        <v>0</v>
      </c>
      <c r="S36" s="202">
        <f t="shared" si="5"/>
        <v>0</v>
      </c>
      <c r="T36" s="202">
        <f t="shared" si="5"/>
        <v>0</v>
      </c>
      <c r="U36" s="202">
        <f t="shared" si="5"/>
        <v>0</v>
      </c>
      <c r="V36" s="202">
        <f t="shared" si="5"/>
        <v>0</v>
      </c>
      <c r="W36" s="202">
        <f t="shared" si="5"/>
        <v>0</v>
      </c>
      <c r="X36" s="202">
        <f t="shared" si="5"/>
        <v>0</v>
      </c>
      <c r="Y36" s="202">
        <f t="shared" si="5"/>
        <v>0</v>
      </c>
      <c r="Z36" s="202">
        <f t="shared" si="5"/>
        <v>0</v>
      </c>
      <c r="AA36" s="202">
        <f t="shared" si="5"/>
        <v>0</v>
      </c>
      <c r="AB36" s="202">
        <f t="shared" si="5"/>
        <v>0</v>
      </c>
      <c r="AC36" s="202">
        <f t="shared" si="5"/>
        <v>0</v>
      </c>
      <c r="AD36" s="202">
        <f t="shared" si="5"/>
        <v>0</v>
      </c>
      <c r="AE36" s="181">
        <f t="shared" si="5"/>
        <v>0</v>
      </c>
      <c r="AF36" s="19">
        <f t="shared" si="5"/>
        <v>0</v>
      </c>
      <c r="AG36" s="104">
        <f>SUM(AG11:AG35)</f>
        <v>0</v>
      </c>
      <c r="AH36" s="106"/>
    </row>
    <row r="37" spans="1:33" ht="16.5" customHeight="1" thickBot="1">
      <c r="A37" s="13"/>
      <c r="B37" s="203" t="s">
        <v>79</v>
      </c>
      <c r="C37" s="204">
        <f>ROUNDDOWN(C36/5+0.99,0)</f>
        <v>0</v>
      </c>
      <c r="D37" s="204">
        <f>ROUNDDOWN(D36/5+0.99,0)</f>
        <v>0</v>
      </c>
      <c r="E37" s="204">
        <f>ROUNDDOWN(E36/5+0.99,0)</f>
        <v>0</v>
      </c>
      <c r="F37" s="204">
        <f aca="true" t="shared" si="6" ref="F37:K37">ROUNDDOWN(F36/4+0.99,0)</f>
        <v>0</v>
      </c>
      <c r="G37" s="204">
        <f t="shared" si="6"/>
        <v>0</v>
      </c>
      <c r="H37" s="204">
        <f t="shared" si="6"/>
        <v>0</v>
      </c>
      <c r="I37" s="204">
        <f t="shared" si="6"/>
        <v>0</v>
      </c>
      <c r="J37" s="204">
        <f t="shared" si="6"/>
        <v>0</v>
      </c>
      <c r="K37" s="204">
        <f t="shared" si="6"/>
        <v>0</v>
      </c>
      <c r="L37" s="205">
        <f>ROUNDDOWN(L36/2+0.99,0)</f>
        <v>0</v>
      </c>
      <c r="M37" s="205">
        <f>ROUNDDOWN(M36/2+0.99,0)</f>
        <v>0</v>
      </c>
      <c r="N37" s="205">
        <f>ROUNDDOWN(N36/6+0.99,0)</f>
        <v>0</v>
      </c>
      <c r="O37" s="205">
        <f>ROUNDDOWN(O36/6+0.99,0)</f>
        <v>0</v>
      </c>
      <c r="P37" s="205">
        <f>ROUNDDOWN(P36/6+0.99,0)</f>
        <v>0</v>
      </c>
      <c r="Q37" s="205">
        <f>ROUNDDOWN(Q36/4+0.99,0)</f>
        <v>0</v>
      </c>
      <c r="R37" s="205">
        <f>ROUNDDOWN(R36/6+0.99,0)</f>
        <v>0</v>
      </c>
      <c r="S37" s="205">
        <f>ROUNDDOWN(S36/2+0.99,0)</f>
        <v>0</v>
      </c>
      <c r="T37" s="205">
        <f>ROUNDDOWN(T36/1+0.99,0)</f>
        <v>0</v>
      </c>
      <c r="U37" s="132"/>
      <c r="V37" s="132"/>
      <c r="W37" s="131"/>
      <c r="X37" s="131"/>
      <c r="Y37" s="131"/>
      <c r="Z37" s="131"/>
      <c r="AA37" s="131"/>
      <c r="AB37" s="206"/>
      <c r="AC37" s="131"/>
      <c r="AD37" s="131"/>
      <c r="AE37" s="126"/>
      <c r="AF37" s="127"/>
      <c r="AG37" s="128"/>
    </row>
    <row r="38" spans="1:33" s="70" customFormat="1" ht="16.5" customHeight="1" thickBot="1">
      <c r="A38" s="68"/>
      <c r="B38" s="130" t="s">
        <v>0</v>
      </c>
      <c r="C38" s="142">
        <v>11.49</v>
      </c>
      <c r="D38" s="143">
        <v>16.28</v>
      </c>
      <c r="E38" s="143">
        <v>17.24</v>
      </c>
      <c r="F38" s="143">
        <v>13.08</v>
      </c>
      <c r="G38" s="143">
        <v>17.19</v>
      </c>
      <c r="H38" s="143">
        <v>18.29</v>
      </c>
      <c r="I38" s="143">
        <v>20.98</v>
      </c>
      <c r="J38" s="143">
        <v>24.94</v>
      </c>
      <c r="K38" s="143">
        <v>25.98</v>
      </c>
      <c r="L38" s="143">
        <v>36.25</v>
      </c>
      <c r="M38" s="143">
        <v>63.75</v>
      </c>
      <c r="N38" s="143">
        <v>9.97</v>
      </c>
      <c r="O38" s="143">
        <v>13.24</v>
      </c>
      <c r="P38" s="143">
        <v>14.23</v>
      </c>
      <c r="Q38" s="143">
        <v>17.56</v>
      </c>
      <c r="R38" s="143">
        <v>17.74</v>
      </c>
      <c r="S38" s="143">
        <v>17.85</v>
      </c>
      <c r="T38" s="143">
        <v>35.19</v>
      </c>
      <c r="U38" s="143">
        <v>1.25</v>
      </c>
      <c r="V38" s="143">
        <v>3.25</v>
      </c>
      <c r="W38" s="143">
        <v>-0.35</v>
      </c>
      <c r="X38" s="143">
        <v>26.45</v>
      </c>
      <c r="Y38" s="143">
        <v>31.09</v>
      </c>
      <c r="Z38" s="143">
        <v>31.18</v>
      </c>
      <c r="AA38" s="144">
        <v>31.18</v>
      </c>
      <c r="AB38" s="143">
        <v>28.29</v>
      </c>
      <c r="AC38" s="143">
        <v>28.75</v>
      </c>
      <c r="AD38" s="145">
        <v>28.29</v>
      </c>
      <c r="AE38" s="69"/>
      <c r="AF38" s="69"/>
      <c r="AG38" s="105"/>
    </row>
    <row r="39" spans="1:32" ht="16.5" customHeight="1" thickBot="1">
      <c r="A39" s="21">
        <v>5</v>
      </c>
      <c r="B39" s="20" t="s">
        <v>36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19"/>
      <c r="V39" s="119"/>
      <c r="W39" s="119"/>
      <c r="X39" s="119"/>
      <c r="Y39" s="119"/>
      <c r="Z39" s="119"/>
      <c r="AA39" s="119"/>
      <c r="AB39" s="120"/>
      <c r="AC39" s="121"/>
      <c r="AD39" s="119"/>
      <c r="AE39" s="3"/>
      <c r="AF39" s="4"/>
    </row>
    <row r="40" spans="1:32" ht="16.5" customHeight="1" thickBot="1">
      <c r="A40" s="21">
        <v>6</v>
      </c>
      <c r="B40" s="11" t="s">
        <v>35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22"/>
      <c r="V40" s="122"/>
      <c r="W40" s="122"/>
      <c r="X40" s="122"/>
      <c r="Y40" s="122"/>
      <c r="Z40" s="122"/>
      <c r="AA40" s="122"/>
      <c r="AB40" s="123"/>
      <c r="AC40" s="122"/>
      <c r="AD40" s="122"/>
      <c r="AE40" s="3"/>
      <c r="AF40" s="4"/>
    </row>
    <row r="41" spans="1:33" s="1" customFormat="1" ht="16.5" customHeight="1" thickBot="1">
      <c r="A41" s="3"/>
      <c r="B41" s="12" t="s">
        <v>3</v>
      </c>
      <c r="C41" s="186">
        <f aca="true" t="shared" si="7" ref="C41:AD41">SUM(C38:C40)</f>
        <v>11.49</v>
      </c>
      <c r="D41" s="187">
        <f t="shared" si="7"/>
        <v>16.28</v>
      </c>
      <c r="E41" s="187">
        <f t="shared" si="7"/>
        <v>17.24</v>
      </c>
      <c r="F41" s="187">
        <f t="shared" si="7"/>
        <v>13.08</v>
      </c>
      <c r="G41" s="187">
        <f t="shared" si="7"/>
        <v>17.19</v>
      </c>
      <c r="H41" s="187">
        <f t="shared" si="7"/>
        <v>18.29</v>
      </c>
      <c r="I41" s="187">
        <f t="shared" si="7"/>
        <v>20.98</v>
      </c>
      <c r="J41" s="187">
        <f t="shared" si="7"/>
        <v>24.94</v>
      </c>
      <c r="K41" s="187">
        <f t="shared" si="7"/>
        <v>25.98</v>
      </c>
      <c r="L41" s="187">
        <f t="shared" si="7"/>
        <v>36.25</v>
      </c>
      <c r="M41" s="187">
        <f t="shared" si="7"/>
        <v>63.75</v>
      </c>
      <c r="N41" s="187">
        <f t="shared" si="7"/>
        <v>9.97</v>
      </c>
      <c r="O41" s="187">
        <f t="shared" si="7"/>
        <v>13.24</v>
      </c>
      <c r="P41" s="187">
        <f t="shared" si="7"/>
        <v>14.23</v>
      </c>
      <c r="Q41" s="187">
        <f t="shared" si="7"/>
        <v>17.56</v>
      </c>
      <c r="R41" s="187">
        <f t="shared" si="7"/>
        <v>17.74</v>
      </c>
      <c r="S41" s="187">
        <f t="shared" si="7"/>
        <v>17.85</v>
      </c>
      <c r="T41" s="187">
        <f t="shared" si="7"/>
        <v>35.19</v>
      </c>
      <c r="U41" s="187">
        <f t="shared" si="7"/>
        <v>1.25</v>
      </c>
      <c r="V41" s="187">
        <f t="shared" si="7"/>
        <v>3.25</v>
      </c>
      <c r="W41" s="187">
        <f t="shared" si="7"/>
        <v>-0.35</v>
      </c>
      <c r="X41" s="187">
        <f>SUM(X38:X40)</f>
        <v>26.45</v>
      </c>
      <c r="Y41" s="187">
        <f t="shared" si="7"/>
        <v>31.09</v>
      </c>
      <c r="Z41" s="187">
        <f t="shared" si="7"/>
        <v>31.18</v>
      </c>
      <c r="AA41" s="187">
        <f t="shared" si="7"/>
        <v>31.18</v>
      </c>
      <c r="AB41" s="188">
        <f t="shared" si="7"/>
        <v>28.29</v>
      </c>
      <c r="AC41" s="187">
        <f t="shared" si="7"/>
        <v>28.75</v>
      </c>
      <c r="AD41" s="187">
        <f t="shared" si="7"/>
        <v>28.29</v>
      </c>
      <c r="AE41" s="3"/>
      <c r="AF41" s="3"/>
      <c r="AG41" s="107"/>
    </row>
    <row r="42" spans="1:33" s="67" customFormat="1" ht="16.5" customHeight="1">
      <c r="A42" s="71"/>
      <c r="B42" s="73" t="s">
        <v>5</v>
      </c>
      <c r="C42" s="189">
        <f aca="true" t="shared" si="8" ref="C42:AC42">C9*C36</f>
        <v>0</v>
      </c>
      <c r="D42" s="189">
        <f t="shared" si="8"/>
        <v>0</v>
      </c>
      <c r="E42" s="189">
        <f t="shared" si="8"/>
        <v>0</v>
      </c>
      <c r="F42" s="189">
        <f t="shared" si="8"/>
        <v>0</v>
      </c>
      <c r="G42" s="189">
        <f t="shared" si="8"/>
        <v>0</v>
      </c>
      <c r="H42" s="189">
        <f t="shared" si="8"/>
        <v>0</v>
      </c>
      <c r="I42" s="189">
        <f t="shared" si="8"/>
        <v>0</v>
      </c>
      <c r="J42" s="189">
        <f t="shared" si="8"/>
        <v>0</v>
      </c>
      <c r="K42" s="189">
        <f t="shared" si="8"/>
        <v>0</v>
      </c>
      <c r="L42" s="189">
        <f t="shared" si="8"/>
        <v>0</v>
      </c>
      <c r="M42" s="189">
        <f t="shared" si="8"/>
        <v>0</v>
      </c>
      <c r="N42" s="190">
        <f t="shared" si="8"/>
        <v>0</v>
      </c>
      <c r="O42" s="189">
        <f t="shared" si="8"/>
        <v>0</v>
      </c>
      <c r="P42" s="189">
        <f t="shared" si="8"/>
        <v>0</v>
      </c>
      <c r="Q42" s="189">
        <f t="shared" si="8"/>
        <v>0</v>
      </c>
      <c r="R42" s="189">
        <f t="shared" si="8"/>
        <v>0</v>
      </c>
      <c r="S42" s="189">
        <f>S9*S36</f>
        <v>0</v>
      </c>
      <c r="T42" s="189">
        <f t="shared" si="8"/>
        <v>0</v>
      </c>
      <c r="U42" s="189">
        <f t="shared" si="8"/>
        <v>0</v>
      </c>
      <c r="V42" s="189">
        <f t="shared" si="8"/>
        <v>0</v>
      </c>
      <c r="W42" s="189">
        <f t="shared" si="8"/>
        <v>0</v>
      </c>
      <c r="X42" s="189">
        <f t="shared" si="8"/>
        <v>0</v>
      </c>
      <c r="Y42" s="189">
        <f t="shared" si="8"/>
        <v>0</v>
      </c>
      <c r="Z42" s="189">
        <f t="shared" si="8"/>
        <v>0</v>
      </c>
      <c r="AA42" s="189">
        <f t="shared" si="8"/>
        <v>0</v>
      </c>
      <c r="AB42" s="191">
        <f t="shared" si="8"/>
        <v>0</v>
      </c>
      <c r="AC42" s="189">
        <f t="shared" si="8"/>
        <v>0</v>
      </c>
      <c r="AD42" s="189">
        <f>AD9*AD36</f>
        <v>0</v>
      </c>
      <c r="AE42" s="183">
        <f>SUM(C42:AD42)</f>
        <v>0</v>
      </c>
      <c r="AF42" s="146"/>
      <c r="AG42" s="151" t="s">
        <v>63</v>
      </c>
    </row>
    <row r="43" spans="1:33" s="67" customFormat="1" ht="15.75" customHeight="1" thickBot="1">
      <c r="A43" s="71"/>
      <c r="B43" s="73" t="s">
        <v>4</v>
      </c>
      <c r="C43" s="186">
        <f aca="true" t="shared" si="9" ref="C43:AD43">C36*C41</f>
        <v>0</v>
      </c>
      <c r="D43" s="186">
        <f t="shared" si="9"/>
        <v>0</v>
      </c>
      <c r="E43" s="186">
        <f t="shared" si="9"/>
        <v>0</v>
      </c>
      <c r="F43" s="186">
        <f t="shared" si="9"/>
        <v>0</v>
      </c>
      <c r="G43" s="186">
        <f t="shared" si="9"/>
        <v>0</v>
      </c>
      <c r="H43" s="186">
        <f t="shared" si="9"/>
        <v>0</v>
      </c>
      <c r="I43" s="186">
        <f t="shared" si="9"/>
        <v>0</v>
      </c>
      <c r="J43" s="186">
        <f t="shared" si="9"/>
        <v>0</v>
      </c>
      <c r="K43" s="186">
        <f t="shared" si="9"/>
        <v>0</v>
      </c>
      <c r="L43" s="186">
        <f t="shared" si="9"/>
        <v>0</v>
      </c>
      <c r="M43" s="186">
        <f t="shared" si="9"/>
        <v>0</v>
      </c>
      <c r="N43" s="186">
        <f t="shared" si="9"/>
        <v>0</v>
      </c>
      <c r="O43" s="186">
        <f t="shared" si="9"/>
        <v>0</v>
      </c>
      <c r="P43" s="186">
        <f t="shared" si="9"/>
        <v>0</v>
      </c>
      <c r="Q43" s="186">
        <f t="shared" si="9"/>
        <v>0</v>
      </c>
      <c r="R43" s="186">
        <f t="shared" si="9"/>
        <v>0</v>
      </c>
      <c r="S43" s="186">
        <f t="shared" si="9"/>
        <v>0</v>
      </c>
      <c r="T43" s="186">
        <f t="shared" si="9"/>
        <v>0</v>
      </c>
      <c r="U43" s="186">
        <f t="shared" si="9"/>
        <v>0</v>
      </c>
      <c r="V43" s="186">
        <f t="shared" si="9"/>
        <v>0</v>
      </c>
      <c r="W43" s="186">
        <f t="shared" si="9"/>
        <v>0</v>
      </c>
      <c r="X43" s="186">
        <f t="shared" si="9"/>
        <v>0</v>
      </c>
      <c r="Y43" s="186">
        <f t="shared" si="9"/>
        <v>0</v>
      </c>
      <c r="Z43" s="186">
        <f t="shared" si="9"/>
        <v>0</v>
      </c>
      <c r="AA43" s="186">
        <f t="shared" si="9"/>
        <v>0</v>
      </c>
      <c r="AB43" s="186">
        <f t="shared" si="9"/>
        <v>0</v>
      </c>
      <c r="AC43" s="186">
        <f t="shared" si="9"/>
        <v>0</v>
      </c>
      <c r="AD43" s="186">
        <f t="shared" si="9"/>
        <v>0</v>
      </c>
      <c r="AE43" s="184">
        <f>SUM(C43:AD43)</f>
        <v>0</v>
      </c>
      <c r="AF43" s="74"/>
      <c r="AG43" s="152" t="s">
        <v>62</v>
      </c>
    </row>
    <row r="44" spans="1:33" s="67" customFormat="1" ht="13.5" thickBot="1">
      <c r="A44" s="71"/>
      <c r="B44" s="72" t="s">
        <v>7</v>
      </c>
      <c r="C44" s="192">
        <f aca="true" t="shared" si="10" ref="C44:AD44">C42-C43</f>
        <v>0</v>
      </c>
      <c r="D44" s="193">
        <f t="shared" si="10"/>
        <v>0</v>
      </c>
      <c r="E44" s="193">
        <f t="shared" si="10"/>
        <v>0</v>
      </c>
      <c r="F44" s="193">
        <f t="shared" si="10"/>
        <v>0</v>
      </c>
      <c r="G44" s="193">
        <f t="shared" si="10"/>
        <v>0</v>
      </c>
      <c r="H44" s="193">
        <f t="shared" si="10"/>
        <v>0</v>
      </c>
      <c r="I44" s="193">
        <f t="shared" si="10"/>
        <v>0</v>
      </c>
      <c r="J44" s="193">
        <f t="shared" si="10"/>
        <v>0</v>
      </c>
      <c r="K44" s="193">
        <f t="shared" si="10"/>
        <v>0</v>
      </c>
      <c r="L44" s="193">
        <f t="shared" si="10"/>
        <v>0</v>
      </c>
      <c r="M44" s="193">
        <f t="shared" si="10"/>
        <v>0</v>
      </c>
      <c r="N44" s="193">
        <f t="shared" si="10"/>
        <v>0</v>
      </c>
      <c r="O44" s="193">
        <f t="shared" si="10"/>
        <v>0</v>
      </c>
      <c r="P44" s="193">
        <f t="shared" si="10"/>
        <v>0</v>
      </c>
      <c r="Q44" s="193">
        <f t="shared" si="10"/>
        <v>0</v>
      </c>
      <c r="R44" s="193">
        <f t="shared" si="10"/>
        <v>0</v>
      </c>
      <c r="S44" s="193">
        <f>S42-S43</f>
        <v>0</v>
      </c>
      <c r="T44" s="193">
        <f t="shared" si="10"/>
        <v>0</v>
      </c>
      <c r="U44" s="193">
        <f t="shared" si="10"/>
        <v>0</v>
      </c>
      <c r="V44" s="193">
        <f t="shared" si="10"/>
        <v>0</v>
      </c>
      <c r="W44" s="193">
        <f>W42+W43</f>
        <v>0</v>
      </c>
      <c r="X44" s="193">
        <f>X42-X43</f>
        <v>0</v>
      </c>
      <c r="Y44" s="193">
        <f t="shared" si="10"/>
        <v>0</v>
      </c>
      <c r="Z44" s="193">
        <f t="shared" si="10"/>
        <v>0</v>
      </c>
      <c r="AA44" s="193">
        <f t="shared" si="10"/>
        <v>0</v>
      </c>
      <c r="AB44" s="194">
        <f t="shared" si="10"/>
        <v>0</v>
      </c>
      <c r="AC44" s="193">
        <f t="shared" si="10"/>
        <v>0</v>
      </c>
      <c r="AD44" s="194">
        <f t="shared" si="10"/>
        <v>0</v>
      </c>
      <c r="AE44" s="185">
        <f>SUM(C44:AD44)</f>
        <v>0</v>
      </c>
      <c r="AF44" s="153"/>
      <c r="AG44" s="108"/>
    </row>
    <row r="45" spans="1:32" ht="15">
      <c r="A45" s="4"/>
      <c r="B45" s="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54" t="s">
        <v>12</v>
      </c>
      <c r="AF45" s="155"/>
    </row>
    <row r="46" spans="1:32" ht="15.75" thickBot="1">
      <c r="A46" s="4"/>
      <c r="B46" s="13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53"/>
      <c r="AB46" s="54"/>
      <c r="AE46" s="156" t="s">
        <v>64</v>
      </c>
      <c r="AF46" s="157"/>
    </row>
    <row r="47" spans="1:28" ht="12.75">
      <c r="A47" s="4"/>
      <c r="B47" s="13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53"/>
      <c r="AB47" s="54"/>
    </row>
    <row r="48" spans="1:28" ht="12.75">
      <c r="A48" s="4"/>
      <c r="B48" s="13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53"/>
      <c r="AB48" s="54"/>
    </row>
    <row r="49" spans="1:28" ht="12.75">
      <c r="A49" s="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53"/>
      <c r="AB49" s="54"/>
    </row>
    <row r="50" spans="1:31" ht="26.25">
      <c r="A50" s="13"/>
      <c r="B50" s="57" t="s">
        <v>78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207"/>
      <c r="Z50" s="207"/>
      <c r="AA50" s="207"/>
      <c r="AB50" s="207"/>
      <c r="AC50" s="207"/>
      <c r="AD50" s="207"/>
      <c r="AE50" s="208"/>
    </row>
    <row r="51" spans="1:31" ht="15.75">
      <c r="A51" s="36"/>
      <c r="B51" s="40" t="s">
        <v>77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7"/>
      <c r="Z51" s="37"/>
      <c r="AA51" s="37"/>
      <c r="AB51" s="37"/>
      <c r="AC51" s="37"/>
      <c r="AD51" s="37"/>
      <c r="AE51" s="42"/>
    </row>
    <row r="52" spans="1:31" ht="15">
      <c r="A52" s="36"/>
      <c r="B52" s="41"/>
      <c r="C52" s="59" t="s">
        <v>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42"/>
    </row>
    <row r="53" spans="1:31" ht="15">
      <c r="A53" s="36"/>
      <c r="B53" s="41"/>
      <c r="C53" s="59" t="s">
        <v>88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42"/>
    </row>
    <row r="54" spans="1:31" ht="15">
      <c r="A54" s="36"/>
      <c r="B54" s="41"/>
      <c r="C54" s="59" t="s">
        <v>89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42"/>
    </row>
    <row r="55" spans="1:31" ht="15">
      <c r="A55" s="36"/>
      <c r="B55" s="41"/>
      <c r="C55" s="59" t="s">
        <v>90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42"/>
    </row>
    <row r="56" spans="1:31" ht="15">
      <c r="A56" s="36"/>
      <c r="B56" s="41"/>
      <c r="C56" s="59" t="s">
        <v>91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42"/>
    </row>
    <row r="57" spans="1:31" ht="15">
      <c r="A57" s="36"/>
      <c r="B57" s="41"/>
      <c r="C57" s="59" t="s">
        <v>92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42"/>
    </row>
    <row r="58" spans="1:31" ht="15">
      <c r="A58" s="36"/>
      <c r="B58" s="41"/>
      <c r="C58" s="59" t="s">
        <v>33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42"/>
    </row>
    <row r="59" spans="1:31" ht="15.75">
      <c r="A59" s="36"/>
      <c r="B59" s="209" t="s">
        <v>93</v>
      </c>
      <c r="C59" s="6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4"/>
    </row>
    <row r="62" spans="1:24" ht="26.25">
      <c r="A62" s="36"/>
      <c r="B62" s="58" t="s">
        <v>29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6"/>
    </row>
    <row r="63" spans="1:24" ht="18">
      <c r="A63" s="36"/>
      <c r="B63" s="55"/>
      <c r="C63" s="61" t="s">
        <v>80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9"/>
    </row>
    <row r="64" spans="1:24" ht="15">
      <c r="A64" s="36"/>
      <c r="B64" s="47"/>
      <c r="C64" s="61" t="s">
        <v>30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9"/>
    </row>
    <row r="65" spans="1:24" ht="15">
      <c r="A65" s="36"/>
      <c r="B65" s="47"/>
      <c r="C65" s="61" t="s">
        <v>45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9"/>
    </row>
    <row r="66" spans="1:24" ht="15">
      <c r="A66" s="36"/>
      <c r="B66" s="47"/>
      <c r="C66" s="61" t="s">
        <v>31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9"/>
    </row>
    <row r="67" spans="1:24" ht="12.75">
      <c r="A67" s="36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9"/>
    </row>
    <row r="68" spans="1:24" ht="12.75">
      <c r="A68" s="36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2"/>
    </row>
    <row r="71" spans="9:27" ht="67.5">
      <c r="I71" s="4"/>
      <c r="J71" s="4"/>
      <c r="K71" s="79"/>
      <c r="L71" s="96"/>
      <c r="M71" s="79"/>
      <c r="N71" s="79"/>
      <c r="O71" s="79"/>
      <c r="P71" s="79"/>
      <c r="Q71" s="79"/>
      <c r="R71" s="79"/>
      <c r="S71" s="79"/>
      <c r="T71" s="79"/>
      <c r="U71" s="79"/>
      <c r="V71" s="4"/>
      <c r="W71" s="4"/>
      <c r="X71" s="4"/>
      <c r="Y71" s="4"/>
      <c r="Z71" s="4"/>
      <c r="AA71" s="4"/>
    </row>
    <row r="72" spans="9:27" ht="18">
      <c r="I72" s="4"/>
      <c r="J72" s="4"/>
      <c r="K72" s="79"/>
      <c r="L72" s="79"/>
      <c r="M72" s="79"/>
      <c r="N72" s="177"/>
      <c r="O72" s="79"/>
      <c r="P72" s="79"/>
      <c r="Q72" s="79"/>
      <c r="R72" s="79"/>
      <c r="S72" s="79"/>
      <c r="T72" s="79"/>
      <c r="U72" s="79"/>
      <c r="V72" s="4"/>
      <c r="W72" s="4"/>
      <c r="X72" s="4"/>
      <c r="Y72" s="4"/>
      <c r="Z72" s="4"/>
      <c r="AA72" s="4"/>
    </row>
    <row r="73" spans="9:27" ht="30">
      <c r="I73" s="4"/>
      <c r="J73" s="4"/>
      <c r="K73" s="79"/>
      <c r="L73" s="79"/>
      <c r="M73" s="79"/>
      <c r="N73" s="79"/>
      <c r="O73" s="80"/>
      <c r="P73" s="95"/>
      <c r="Q73" s="79"/>
      <c r="R73" s="79"/>
      <c r="S73" s="79"/>
      <c r="T73" s="79"/>
      <c r="U73" s="79"/>
      <c r="V73" s="4"/>
      <c r="W73" s="4"/>
      <c r="X73" s="4"/>
      <c r="Y73" s="4"/>
      <c r="Z73" s="4"/>
      <c r="AA73" s="4"/>
    </row>
    <row r="74" spans="9:27" ht="12.7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9:27" ht="12.7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9:27" ht="12.7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9:27" ht="12.7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9:27" ht="12.7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9:27" ht="12.7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</sheetData>
  <sheetProtection formatCells="0" formatColumns="0" formatRows="0" insertRows="0"/>
  <protectedRanges>
    <protectedRange sqref="C5 C3" name="Range1_2"/>
    <protectedRange sqref="C39:AD40 B31:AD35 B30:AC30" name="Range1_2_1"/>
    <protectedRange sqref="B29:AB29 S27:X27 B28:N28 P28:X28 S26:T26 V26 Z28:AB28 AA11:AA25 Z26:Z27 AB26:AB27 AC11:AD15 AD26:AD29 AC16:AC25" name="Range1_2_2"/>
    <protectedRange sqref="S11:Y11 S12:T25 V12:V25 Y12:Y13 W12:W26 U12:U26" name="Range1_1_1"/>
    <protectedRange sqref="C9:AD9" name="Range1_2_4"/>
    <protectedRange sqref="C38 X38" name="Range1_2_1_1"/>
    <protectedRange sqref="B11:B12 B13:N27 P13:R27 O13:O28 X12:X26 Y14:Y28 Z11:Z25 AA13:AA27 AB11:AB25 AC15:AC29 AD16:AD30 D11:R12 C11:C25" name="Range1"/>
  </protectedRanges>
  <printOptions gridLines="1"/>
  <pageMargins left="0.36" right="0.2" top="0.41" bottom="0.28" header="0.3" footer="0.26"/>
  <pageSetup fitToHeight="1" fitToWidth="1" horizontalDpi="300" verticalDpi="300" orientation="landscape" paperSize="5" scale="60" r:id="rId1"/>
  <ignoredErrors>
    <ignoredError sqref="Q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58" sqref="N58"/>
    </sheetView>
  </sheetViews>
  <sheetFormatPr defaultColWidth="9.140625" defaultRowHeight="12.75"/>
  <sheetData/>
  <sheetProtection/>
  <printOptions horizontalCentered="1"/>
  <pageMargins left="0.25" right="0.25" top="0.39" bottom="0.32" header="0.17" footer="0.19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Mickman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Riddel</dc:creator>
  <cp:keywords/>
  <dc:description/>
  <cp:lastModifiedBy>Brad C. Berthiaume</cp:lastModifiedBy>
  <cp:lastPrinted>2016-05-06T19:47:45Z</cp:lastPrinted>
  <dcterms:created xsi:type="dcterms:W3CDTF">2000-08-03T01:15:10Z</dcterms:created>
  <dcterms:modified xsi:type="dcterms:W3CDTF">2016-09-07T19:05:12Z</dcterms:modified>
  <cp:category/>
  <cp:version/>
  <cp:contentType/>
  <cp:contentStatus/>
</cp:coreProperties>
</file>